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<sst xmlns="http://schemas.openxmlformats.org/spreadsheetml/2006/main" count="317" uniqueCount="285">
  <si>
    <t>吉首市2021年州重点建设项目进度表</t>
  </si>
  <si>
    <t>序号</t>
  </si>
  <si>
    <t>项目名称</t>
  </si>
  <si>
    <t>主要建设内容及规模</t>
  </si>
  <si>
    <t>总投资
（万元）</t>
  </si>
  <si>
    <t>累计完成投资
（万元）</t>
  </si>
  <si>
    <t>2021年投资计划</t>
  </si>
  <si>
    <t>1-5月份完成情况</t>
  </si>
  <si>
    <t>%</t>
  </si>
  <si>
    <t>责任县市（部门）    项目单位及负责人</t>
  </si>
  <si>
    <t>投资
（万元）</t>
  </si>
  <si>
    <t>主要建设内容</t>
  </si>
  <si>
    <t>形象进度</t>
  </si>
  <si>
    <t>合计项目（57个）</t>
  </si>
  <si>
    <t>一、产业发展项目（39个）</t>
  </si>
  <si>
    <t>1、高端装备及电子信息产业（3个）</t>
  </si>
  <si>
    <t>吉首市泽荣电子智能终端制造（一期）</t>
  </si>
  <si>
    <t>装修标准厂房1.2万平方米，建设智能终端制造生产线</t>
  </si>
  <si>
    <t>完成标准厂房装修</t>
  </si>
  <si>
    <t>已完成标准厂房1-5层装修进度96%，正进行扫尾工作；完成部分设备采购到位，正进行设备安装工作。</t>
  </si>
  <si>
    <t>吉首市人民政府
湖南泽荣电子科技有限公司
吴艳胜</t>
  </si>
  <si>
    <t>吉首市现代建筑智能制造</t>
  </si>
  <si>
    <t>建设年产180万平方米装配式建筑钢构件及年产3万吨装配式钢结构桥梁部品生产线</t>
  </si>
  <si>
    <t>建成投用</t>
  </si>
  <si>
    <t>已完成4#栋厂房建设工作；完成2#栋厂房主体钢梁搭建，正进行屋面建设工作；完成材料堆场场地水稳摊铺；完成场内道路水稳摊铺1800平方米；完成厂房周边排水系统管道铺设；完成厂区围墙建设2400米；完成部分生产设备订购。</t>
  </si>
  <si>
    <t>吉首市人民政府
湖南金海现代建筑科技有限公司
曹  晗</t>
  </si>
  <si>
    <t>吉首市AI-5G物联网项目</t>
  </si>
  <si>
    <t>建设标准厂房9530平方米及年产300万支的物联网产品生产线</t>
  </si>
  <si>
    <t>完成厂房装修，完成恒温循环器采购到位20台、新到注塑机10台安装调试，建成生产线6条；新增SMT自动贴片线1条。</t>
  </si>
  <si>
    <t>吉首市人民政府
吉首市宏佳达科技有限公司
蔡望家</t>
  </si>
  <si>
    <t>2、高性能新材料（3个）</t>
  </si>
  <si>
    <t>吉首市高端视窗防护玻璃及防护新材料生产线</t>
  </si>
  <si>
    <t>1.瑞盈光电：装修标准化生产厂房2万平方米，建设年产1亿片高端玻璃盖板生产线；
2.美虹光电：装修标准厂房1.2平方米，建设年产2000万片各类高端视窗防护玻璃生产线</t>
  </si>
  <si>
    <t>1.湖南瑞盈光电科技有限公司完成项目一、二期建成投用；
2.湖南美虹光电科技有限公司完成项目一期建成投用</t>
  </si>
  <si>
    <t>1.瑞盈光电：项目一期建成投运；项目二期厂房装修方案及预算编制，正进行评审工作。2.美虹光电：完成项目一期1-4层厂房装修，完成开料机、精雕机、扫光机、丝印机等部分生产设备采购到位及部分生产设备安装调试，并试生产。</t>
  </si>
  <si>
    <t>吉首市人民政府
湖南瑞盈光电科技有限公司
王克强
湖南美虹光电科技有限公司
李长生</t>
  </si>
  <si>
    <t>吉首创汇原锂离子动力电池</t>
  </si>
  <si>
    <t>装修标准厂房9626平方米，建设全自动贴片（SMT）生产线2条、锂电池组组装生产线4条及年产300万组动力电池组</t>
  </si>
  <si>
    <t>项目一期建成投运；项目二期装修方案及预算编制，正进行厂房装修预算评审工作。</t>
  </si>
  <si>
    <t>吉首市人民政府
湖南创汇原新能源有限公司
田  金</t>
  </si>
  <si>
    <t>吉首磷酸铁锂生产基地</t>
  </si>
  <si>
    <t>建设年产30万吨磷酸铁锂生产基地，分三期建设</t>
  </si>
  <si>
    <t>完成部分征地拆迁及场地平整</t>
  </si>
  <si>
    <t>目前已同德方纳米公司多次对接，项目初步选址于河溪，根据企业需求进一步确定。正加强与德方纳米对接力度，因企业对电价降价或补贴要求较高，待上报研究审定。</t>
  </si>
  <si>
    <t>吉首市人民政府
陈思保
深圳德方纳米科技股份有限公司</t>
  </si>
  <si>
    <t>3、消费品工业提质（4个）</t>
  </si>
  <si>
    <t>湘西鹤盛原烟周转库、选叶工房建设</t>
  </si>
  <si>
    <t>建设烟周转库一栋、选叶工房一栋</t>
  </si>
  <si>
    <t>周转库、选叶工房主体结构封顶</t>
  </si>
  <si>
    <t>1、场地平整土石方外运；2、完成独立柱基础开挖；3、完成桩基础开挖。</t>
  </si>
  <si>
    <t>吉首市人民政府
湘西鹤盛原烟发展有限责任公司
陈生伸</t>
  </si>
  <si>
    <t>吉首市武陵民族特色食品工业园</t>
  </si>
  <si>
    <t>建设食品加工标准化厂房及配套园区道路、给排水、绿化、消防等基础设施</t>
  </si>
  <si>
    <t>基础设施开工建设</t>
  </si>
  <si>
    <t>1、已完成项目用地腾地；
2、完成部分征地拆迁工作；
3、三通一平工作完成20%。</t>
  </si>
  <si>
    <t>吉首市人民政府
吉首华泰国有资产投资管理有限责任公司
祝宗文</t>
  </si>
  <si>
    <t>吉首全降解生物包装薄膜生产线</t>
  </si>
  <si>
    <t>建设年产3万吨全降解生物包装薄膜项目生产线</t>
  </si>
  <si>
    <t>已完成项目初步规划选址工作，启动项目概念性规划设计工作。</t>
  </si>
  <si>
    <t>吉首市人民政府
陈思保
广东中盛集团实业投资有限公司</t>
  </si>
  <si>
    <t>湘西生态有机香醋产业园</t>
  </si>
  <si>
    <r>
      <rPr>
        <sz val="9"/>
        <rFont val="仿宋_GB2312"/>
        <charset val="134"/>
      </rPr>
      <t>建设绿色有机健康食品生产区、养生休闲度假区，主要生产原生态香醋、有机香醋、神秘湘西口服液</t>
    </r>
    <r>
      <rPr>
        <sz val="9"/>
        <rFont val="宋体"/>
        <charset val="134"/>
      </rPr>
      <t>椪</t>
    </r>
    <r>
      <rPr>
        <sz val="9"/>
        <rFont val="仿宋_GB2312"/>
        <charset val="134"/>
      </rPr>
      <t>柑果醋饮料、酵素、养生醋、微生物益生菌制品、SOD系列产品等</t>
    </r>
  </si>
  <si>
    <t>完成部分生产区建设工程</t>
  </si>
  <si>
    <t>完成生产区三通一平，生产区便道施工及板房搭建工程完成50%，目前正在进行车间小技改工作。</t>
  </si>
  <si>
    <t>吉首市人民政府
湖南边城生物科技有限公司
高耀富</t>
  </si>
  <si>
    <t>4、新能源利用（1个）</t>
  </si>
  <si>
    <t>吉首市生活垃圾焚烧发电</t>
  </si>
  <si>
    <t>新建垃圾焚烧发电站一座，年处理垃圾55万吨</t>
  </si>
  <si>
    <t>完成焚烧发电厂入场道路等配套工程建设、厂区土石方开挖工程、取水泵房土建工程、取水管线工程、主厂房工程基础已完工，垃圾坑及卸料大厅、主控区域部位施工至12.45米，渣池部位施工至13.45米，锅炉区域土建施工完成。已进场对焚烧厂发电上网110KV线路工程进行施工，已完成塔基土方开挖35个，完成塔基混凝土浇灌20个。目前正在进行主厂房主体结构施工，基础施工完成进度100%，主体厂房完成35%。</t>
  </si>
  <si>
    <t>吉首市人民政府
湘西首创环保有限公司
赵旭波</t>
  </si>
  <si>
    <t>5、工业园区建设（3个）</t>
  </si>
  <si>
    <t>吉首市经开区创新创业园（三期）</t>
  </si>
  <si>
    <t>建设标准厂房，配套用房建设及园区内新建路网、挡土墙建设等附属设施</t>
  </si>
  <si>
    <t>完成标准厂房三期1#、2#、3#、11#、14#栋主体建设，完成装修装饰进度75%；完成4#栋、9#栋主体三层建设;完成5#、7#栋二层主体施工；完成电梯招标；</t>
  </si>
  <si>
    <t>吉首市人民政府
吉首市腾达经济建设投资责任有限公司
赵旭波</t>
  </si>
  <si>
    <t>吉首市经开区电子信息产业园</t>
  </si>
  <si>
    <t>采用装配式建筑分三期实施。其中：一期建设标准厂房9245平方米，配套建设业务用房；二期建设标准厂房12万平方米；三期建设标准厂房11万平方米，配套建设停车位、给排水、供配电、消防、绿化、亮化等基础设施</t>
  </si>
  <si>
    <t>完成一期标准厂房9245平方米及二期标准厂房12万平方米</t>
  </si>
  <si>
    <t>完成大庭路建设600米及绿化、亮化工作；完成3#、6#栋厂房主体及装修进度80%；完成5#栋厂房主体建设，正进行装修；完成2#厂房主体二层及4#栋厂房主体一层建设，正进行1#栋厂房基础施工。</t>
  </si>
  <si>
    <t>吉首市百里循环经济产业园</t>
  </si>
  <si>
    <t>建设建筑垃圾资源化利用生产线；建设废旧轮胎再生胶生产线，新增橡胶破碎机、开炼机、高温动态硫化罐、密炼机及橡胶制品平板硫化机等装备及附属配套设施建设</t>
  </si>
  <si>
    <t>园区整体规划及基础设施建设，完成建筑垃圾分拣、破碎、筛选到初期骨料生产线的建设，完成废旧轮胎生产线及配套设施建设</t>
  </si>
  <si>
    <t>1、已经完成约600亩办证相关工作；                        2、百里河溪资源循环利用产业园道路的布局。</t>
  </si>
  <si>
    <t>6、农业农村开发（2个）</t>
  </si>
  <si>
    <t>吉首市湘西黄金茶博览园</t>
  </si>
  <si>
    <t>建设湘西黄金茶主题博览园，包括：黄金茶博物馆、黄金茶交易中心、黄金茶综合服务中心、黄金茶加工中心以及配套服务楼，建立黄金茶种植示范基地、茶世界博览园等，配套建设景观设施、生产设施、广场及生态停车场、给排水、供电、消防、绿化、垃圾收集站等附属设施</t>
  </si>
  <si>
    <t>建设黄金茶博物馆、黄金茶加工中心、游客中心、景观绿化、停车场及市政配套工程等</t>
  </si>
  <si>
    <t>1、已完成土地清表工作，完成土地平整工作；                     2、完成土地调规工作，正进行土地报批；             3、完成项目建筑设计方案，已通过规委会。</t>
  </si>
  <si>
    <t>吉首市人民政府
吉首市湘西坊文化旅游产业开发有限责任公司
祝宗文</t>
  </si>
  <si>
    <t>吉首市九丰智慧农业博览园</t>
  </si>
  <si>
    <t>建设农业设施、高科技智能大棚、连栋多功能大棚、冬暖式日光大棚、农业技术培训中心、农产品检验检测中心、农产品仓储物流中心、果蔬冰雕馆、休闲中心等及配套停车场、道路及场地硬化、绿化、电气、消防、机耕道、给排水等附属工程</t>
  </si>
  <si>
    <t>进行高科技智能大棚、农业技术培训中心、农产品检验检测中心、果蔬冰雕馆、休闲中心主体建设</t>
  </si>
  <si>
    <t>1.完成项目专班办公板房、临时厕所的修建；2.完成项目一期出入口场地硬化和洗车槽修建及临时便道回填；
3.智能大棚基础及主体钢架建设已完成80%；4.项目二期临时桥梁已修建完成并对受损对河堤进行修复。</t>
  </si>
  <si>
    <t>吉首市人民政府
吉首富华扶贫开发投资有限责任公司
刘海生</t>
  </si>
  <si>
    <t>7、文化旅游与康养（5个）</t>
  </si>
  <si>
    <t>吉首市峡谷星空幸福休闲基地</t>
  </si>
  <si>
    <t>建设接待中心、生态停车场、旅游公厕、树屋、游步道、观景平台等</t>
  </si>
  <si>
    <t>完成道路、部分游玩设施和一期住宅建设</t>
  </si>
  <si>
    <t>已完成小木屋主体结构建设，正在进行部分小木屋采购安装以及现场复耕复绿。</t>
  </si>
  <si>
    <t>吉首市人民政府
吉首市天行健文化旅游投资开发有限责任公司
黄  炜</t>
  </si>
  <si>
    <t>吉首市伟大神农研学农旅小镇</t>
  </si>
  <si>
    <t>打造神农集市、边区贸易、直播带货、网红打卡、文化交流、神农研学、休闲观光、民宿居民为一体的神农研学农旅小镇</t>
  </si>
  <si>
    <t>启动神农集市建设</t>
  </si>
  <si>
    <t>1、农贸市场（集市）已完成规划审批，进入施工图设计；2、正在进行三通一平等前期工作。</t>
  </si>
  <si>
    <t>吉首市乡村旅游公路及景观工程</t>
  </si>
  <si>
    <t>建设乡村旅游公路52公里，旅游公路景观工程25公里</t>
  </si>
  <si>
    <t>司马河旅游公路、隘口至夯坨旅游公路完成前期工作及路基工程，夯德路、夯吉路完成景观工程</t>
  </si>
  <si>
    <t>完成恰比河公路等44公里的景观绿化施工及乡村旅游公路工可编制</t>
  </si>
  <si>
    <t>吉首市人民政府
吉首市交通运输局  
宋秀华</t>
  </si>
  <si>
    <t>吉首市茶旅小镇项目（一期）</t>
  </si>
  <si>
    <t>连接榔木、隘口、几比、灵珑、夯坨、坪年、中黄等村落，拟建成茶文化活态展示、茶园观光、茶产品线上线下展销营销、风情度假、亲子游乐、特色民宿、户外健身、茶文化主题互动体验为一体的特色小镇</t>
  </si>
  <si>
    <t>开工建设</t>
  </si>
  <si>
    <t>1、隘口司马茶庐民宿整体硬装完成，2楼软装完成80%，6月中旬正式营业；2、项目全域正准备进行概念规划设计；3、矮寨八层坡云端茶海项目土地流转已完成，正在进行茶园规划设计。</t>
  </si>
  <si>
    <t>吉首市人民政府
湘西神秘谷茶叶有限责任公司           
赵彬馨</t>
  </si>
  <si>
    <t>湘西红枫谷康养中心</t>
  </si>
  <si>
    <t>建设医疗综合楼、老年康复楼（老年养护楼）、康复附楼、康养公寓，可设立300张医疗床位，500张康复床位，养老公寓385余套</t>
  </si>
  <si>
    <t>一期工程完成二次装修及运营</t>
  </si>
  <si>
    <t>1.医疗综合楼：窗户玻璃、幕墙玻璃安装完成、完成暖通；2、主、副楼、民研楼：幕墙玻璃安装、干挂安装、所有室外道路硬化、明沟散水、趣味台阶基础及回填完成、副楼、民研楼暖通完成，主楼楼暖通完成90%，副楼、民研楼轻质隔墙100%，主楼轻质隔离墙完成80%，消防完成80%，暖通、地下室油漆、消防完成100%；3、公寓楼：一层活动室铺贴完成80%，阳台扫脚线、管井封堵完成100%；石膏板吊顶完成30%，消防试压完成100%，窗户安装完成100%，整体卫浴完成50%。</t>
  </si>
  <si>
    <t>吉首市人民政府
湘西中泰康养中心有限责任公司
刘  军</t>
  </si>
  <si>
    <t>8、现代商贸物流及服务业（18个）</t>
  </si>
  <si>
    <t>吉首市武陵山区食药仓储冷链配送中心</t>
  </si>
  <si>
    <t>主要建设冷藏储藏室、冷冻储藏室、气调恒温冷藏库、智能化多温区冷库、物流配送区、加工车间、配套设施</t>
  </si>
  <si>
    <t>进行基础配套设施建设</t>
  </si>
  <si>
    <t>1、完成土地清表工程；2、完成项目规划方案设计，正在进一步修改完善；3、启动河道治理工程； 4、正在进行土地平整相关工作。</t>
  </si>
  <si>
    <t>吉首武陵山星兴冷链食品配送中心</t>
  </si>
  <si>
    <t>建设冷冻储藏、恒温冷藏库、预冷库、包装车间、深加工车间、办公楼、食堂及配送区</t>
  </si>
  <si>
    <t>进行主体建设</t>
  </si>
  <si>
    <t>1.果蔬低温氮气库主体建设已完成，主体楼内外架拆除、室外粉刷、室内粉刷已完成；2.冻库设备安装已完成；3.正在安装冷冻库电梯及升降平台；4.正在开展冷冻库库内保温层工作。</t>
  </si>
  <si>
    <t>吉首市人民政府
吉首市星兴冷链食品有限责任公司
宋芙蓉</t>
  </si>
  <si>
    <t>吉首经开区冷链物流仓储区建设（八大仓库）</t>
  </si>
  <si>
    <t>建设仓库、冷冻库、保鲜库，配套附属用房、及建设水电、消防、进场道路、停车场、绿化等附属设施</t>
  </si>
  <si>
    <t>建成冷链物流用房3.3万平方米及配套设施</t>
  </si>
  <si>
    <t>完成八大仓库项目1#栋、3#栋、办公楼封顶，正进行装修工作；完成2#仓库主体工程进度30%，完成4#仓库基础施工，完成5#仓库基础施工进度40%。</t>
  </si>
  <si>
    <t>吉首市阳成木业冷冻库建设</t>
  </si>
  <si>
    <t>建设冷冻库车间及仓库</t>
  </si>
  <si>
    <t>完成一期部分基础建设</t>
  </si>
  <si>
    <t>完成基础建设，购进钢材水泥等原材料，正在钢结构施工完成80%。</t>
  </si>
  <si>
    <t>吉首市人民政府
吉首市阳成木业有限责任公司
田茂军</t>
  </si>
  <si>
    <t>吉首市特色农产品加工仓储物流基地</t>
  </si>
  <si>
    <t>建设冷链物流仓库、农产品原材料成品仓库及配送中心、分拣中心、电商办公综合大楼、电商设备、仓储设备、冷库设备、农产品朔源系统、农产品深加工生产线等</t>
  </si>
  <si>
    <t>启动冷链物流仓库、农产品原材料成品仓库及配送中心、分拣中心、电商办公综合大楼及配套设施建设</t>
  </si>
  <si>
    <t>1、完成可研编制，并立项；                   2、完成项目腾地相关工作，完成土地清表工程；3、完成项目规划方案设计；4、启动河道治理工程；5、正在进行土地平整相关工作。</t>
  </si>
  <si>
    <t>吉首市湘鄂渝黔现代农产品交易中心</t>
  </si>
  <si>
    <t>建设农产品交易中心、品牌总部中心、临时物流仓库、信息服务中心、货物运转中心、电商中心、会展中心、电商创业园、情景体验中心、峡谷体验式交易区、智慧生活中心、综合配套、地下停车库、垃圾站等设施</t>
  </si>
  <si>
    <t>进行主体施工</t>
  </si>
  <si>
    <t>1、土方完成30万方，2地块全部完成并移交场地。2、16栋二次构件、砌体工程完成，售楼部精装的水电预留预埋，地面铺装完成，消防及弱电主管安装完成，园建完成前坪管沟、化粪池、硬化施工。3、完成14栋的基础、地库底板侧板主体施工、正负零的支模架搭设和钢筋安装；完成11、12、15栋开挖、地基砖胎模施工；完成12、17栋基础施工；</t>
  </si>
  <si>
    <t>吉首市人民政府     
湘西大荒缘实业有限公司              
周玉良</t>
  </si>
  <si>
    <t>国药控股湘西医药物流中心建设</t>
  </si>
  <si>
    <t>新建办公楼、中药材交易市场、恒温仓库、冷链仓库、医药生物民族研究室、停车位及配套设施建设</t>
  </si>
  <si>
    <t>完成主体工程30%</t>
  </si>
  <si>
    <t>1、完成项目规划设计方案，准备上报审查。
2、完成项目用地征拆及报批；完成项目三通一平，正加快推进挡土墙施工。</t>
  </si>
  <si>
    <t>吉首市人民政府    
吉首市腾达经济建设投资责任有限公司
赵旭波</t>
  </si>
  <si>
    <t>武陵山智能快递分拨中心建设</t>
  </si>
  <si>
    <t>主要建设货物集散、仓储、配送等设施，建成日吞吐量达40万单的物联网、人工智能、云计算的智慧物流中心</t>
  </si>
  <si>
    <t>启动部分主体建设</t>
  </si>
  <si>
    <t>完成市级物流中心初步规划选址，拟结合高铁新城商贸物流园统一布置；已与顺丰、极兔快递、龙行天下物流进行对接，正在进一步洽谈中；同步由市商务局牵头，开展大规模招引工作。</t>
  </si>
  <si>
    <t>吉首市人民政府
吉首市经开区管理委员会
陈思保</t>
  </si>
  <si>
    <t>吉首市金融服务中心</t>
  </si>
  <si>
    <t>建设商务办公楼、商业购物中心、地下停车场、物管用房、社区用房、其他用房及公厕，配套建设区内道路、给排水、电力、景观绿化、通信等附属设施</t>
  </si>
  <si>
    <t>1、目前已通过规委会选址审查，正要求设计院调整可研，编制招商方案，进行深化设计。2、完成项目用地报批及征地工作；土石方已进场施工，已完成洗车槽建设，正进行渣土外运。</t>
  </si>
  <si>
    <t>吉首市乾州古城·湘西秘境工程（一期）</t>
  </si>
  <si>
    <t>建设文化馆、云麓山院、湘西数字馆、沈从文纪念馆、文峰书院、南北城门楼等文化建筑用房；建设合院、花园洋房、文化商业街、古城酒店、接待中心等商业用房；配套建设给排水、电力、消防、绿化、亮化及其他相关设施</t>
  </si>
  <si>
    <t>完成一期A7地块交付；完成二期主体结构施工；三期主体开工建设</t>
  </si>
  <si>
    <t>1、完成A7地块25栋楼房主体建设及装修进度55%；完成完成A8地块3栋楼房主体建设及11栋房屋砌体工程进度70%；完成A5地块3栋房屋主体及2栋房屋基础施工，完成A9地块桩基施工；2、完成项目A地块征地拆迁工作，并对接市自然资源局完成土地挂牌相关手续办理，待伟光汇通公司筹集摘牌资金后，正式挂牌。</t>
  </si>
  <si>
    <t>吉首伟光汇通旅游产业发展有限公司
梁  端</t>
  </si>
  <si>
    <t>吉首市雅溪国际商贸城</t>
  </si>
  <si>
    <t>建设综合商业市场、住宅、地下车库，配套建设物管用房等</t>
  </si>
  <si>
    <t>住宅室内粉刷98％；裙楼室外装饰完成60％、室内50％、给排水全部完成；消防安装完成60％；住宅门窗正进行制作及安装。</t>
  </si>
  <si>
    <t>湖南华氏房地产开发有限公司
向家莹</t>
  </si>
  <si>
    <t>吉首市华申·武陵国际商贸城</t>
  </si>
  <si>
    <t>建设住宅区、综合市场区、水果市场区及仓储区</t>
  </si>
  <si>
    <t>完成部分主体工程及配套设施建设</t>
  </si>
  <si>
    <t>一、水果市场正在竣工扫尾及验收准备工作；二、住宅小区已完成桩基础施工。</t>
  </si>
  <si>
    <t>湖南华申投资有限公司
曹  凯</t>
  </si>
  <si>
    <t>吉首市湘泉国际广场</t>
  </si>
  <si>
    <t>建设商业、住宅、办公、公寓及酒店，配套建设停车场等附属设施</t>
  </si>
  <si>
    <t>完成主体工程施工、室内装修</t>
  </si>
  <si>
    <t>1、完成主体工程施工。
2、室外幕墙处广告位外已全部安装完毕。3、室内装修。
4、广场地下停车场扩建。</t>
  </si>
  <si>
    <t>湖南湘泉房地产开发有限公司
罗振恒</t>
  </si>
  <si>
    <t>吉首市友阿·武陵国际商业新城</t>
  </si>
  <si>
    <t>建设商业、住宅、仓储、办公及公寓，配套建设停车位、绿化等</t>
  </si>
  <si>
    <t>完成项目二期场地平整，启动主体建设</t>
  </si>
  <si>
    <t>完成东区10栋建设，完成西区5栋建设，完成西区6栋基本完成主体建设；完成钢贸市场地块摘牌，完成三通一平，正进行场地夯实；已完成银星路路基建设300米；友阿钢材市场规划方案已上报市里，待市规委会审定。</t>
  </si>
  <si>
    <t>吉首友阿商贸物流园开发有限责任公司
王  锋</t>
  </si>
  <si>
    <t>吉首市中驰·桃李春风</t>
  </si>
  <si>
    <t>建设中驰·桃李春风城市综合体，包括住宅、学校及配套基础设施</t>
  </si>
  <si>
    <t>首期20万平方米楼栋实现全面封顶；学校建成投用</t>
  </si>
  <si>
    <t>1.学校部分进度：学校一期1#幼儿园、2#小学餐厅、3#小学宿舍、4#小学教学楼主体工程全部竣工，室内精装修已进场，目前装修完成进度为95%；学校二期5#初中教学楼、高中教学楼主体工程完成，其余部分场地平整完成，基础部分开始施工。
2.住宅部分：完成住宅区4栋楼房主体建设，基本完成室内外装饰装修；完成住宅区3栋楼房主体20层建设。
3.完成学校二期约120亩土地摘牌。</t>
  </si>
  <si>
    <t>湖南中驰投资（集团）有限公司
韩亚婕</t>
  </si>
  <si>
    <t>万溶江岸茶旅融合商业街建设</t>
  </si>
  <si>
    <t>依托万溶江两岸景观，打造特色旅游商业购物休闲街区，建设内容为建筑单体改造、商铺改造、景观小品、园林绿地、江景水面景观、小码头、风雨廊桥等</t>
  </si>
  <si>
    <t>实施单体改造、商铺改造、景观小品、园林绿地、江景水面景观、小码头、风雨廊桥等</t>
  </si>
  <si>
    <t>1、已完成征地范围土石方开挖、九合塔至旋潭社区以南100米施工围挡、施工便道建设及杆线搬迁。2、已与农业银行对接项目可研报告，融资工作正常进行；3、设计方案已完成修改。</t>
  </si>
  <si>
    <t>吉首市时代港湾</t>
  </si>
  <si>
    <t>建设时代港湾商业综合体，包括商业、公寓，配套地下停车场、绿化、亮化等设施</t>
  </si>
  <si>
    <t>完成机电安装、装饰装修、门窗安装、附属工程（消防、绿化）</t>
  </si>
  <si>
    <t>1.完成商业综合体主体建设并启动内部装修；2.因资金问题暂停施工。</t>
  </si>
  <si>
    <t>吉首兴科富地置业有限公司
孙朝阳</t>
  </si>
  <si>
    <t>吉首市城区综合开发</t>
  </si>
  <si>
    <t>实施吉首市天麓城、吉盟天下、诚信·御景园等项目建设</t>
  </si>
  <si>
    <t>1.吉首市天麓城：完成投资3亿元，一期浔岭组团交付使用，二期熙台组团建设基本完成；
2.吉盟天下：完成投资1亿元，完成六、七期部分楼栋主体施工；                          3.吉首市诚信·御景园：完成投资2亿元，完成15万平方米商品房竣工验收及3万平方米主体工程建设</t>
  </si>
  <si>
    <t>一、天麓城：完成熙台组团土石方、桩基施工进度95%及楼房主体施工进组95%；完成浔岭组团8栋楼房主体建设及墙体砌筑、水电安装、屋面防水、外墙抹灰。
二.吉盟天下：1.已完成六期主体2.4万平方米,41栋主体已封顶，正在进行室内砌体。42栋主体已完成10层。
2.土石方开挖已完成27万立方米3.四、五期；已完成综合竣工验收。3800
3.诚信·御景园：完成高层1#-10#栋楼主体建设及装修，完成高层11#-20#栋楼主体建设及装修进度98%；完成高层21#-30#栋主体建设，正进行装修工作；完成高层31#-33#栋楼主体施工；完成联排15栋楼主体建设及装修；完成商铺装修。</t>
  </si>
  <si>
    <t>吉首中铁金桥世纪山水置业有限公司
冯世东
湘西海盟房地产开发有限公司
蒋秀峰
吉首市恒信房地产开发有限公司
杨溪平</t>
  </si>
  <si>
    <t>二、基础设施项目（10个）</t>
  </si>
  <si>
    <t>1、交通网络建设（4个）</t>
  </si>
  <si>
    <t>吉首市吉怀高速金坪（联合）互通工程</t>
  </si>
  <si>
    <t>全长2.2公里，连接线全长592.2米，大桥270米/3座，中小桥460米/6座，连接线平面交叉2处，互通立交1处收费站管理用房1700平方米，收费广场水泥砼地面广场6450平方米</t>
  </si>
  <si>
    <t>完成三通一平，完成高速互通连接桥及收费站部分基础建设</t>
  </si>
  <si>
    <t>1.完成项目规划设计、项目用地报批及征拆，完成项目招投标，正对接洽谈施工协议；省交通厅正在审查项目监理招标文件。2、已完成施工道路建设1000米，完成土石方挖填进度13％，弃土场便道已进场施工。</t>
  </si>
  <si>
    <t>G352吉首乾州—凤凰腊尔山公路（吉首段）</t>
  </si>
  <si>
    <t>全长18.33公里，二级公路建设</t>
  </si>
  <si>
    <t>路基土石方工程开挖</t>
  </si>
  <si>
    <t>在省厅完成工可评审，完成工可评估报告，准备申报省交通厅行业意见</t>
  </si>
  <si>
    <r>
      <rPr>
        <sz val="9"/>
        <rFont val="仿宋_GB2312"/>
        <charset val="134"/>
      </rPr>
      <t>吉首市人民政府
吉首市海</t>
    </r>
    <r>
      <rPr>
        <sz val="9"/>
        <rFont val="宋体"/>
        <charset val="134"/>
      </rPr>
      <t>昇</t>
    </r>
    <r>
      <rPr>
        <sz val="9"/>
        <rFont val="仿宋_GB2312"/>
        <charset val="134"/>
      </rPr>
      <t>交通建设有限责任公司
向昌兴</t>
    </r>
  </si>
  <si>
    <t>吉首市绕城公路（二期）</t>
  </si>
  <si>
    <t>全长15.5公里，二级公路建设</t>
  </si>
  <si>
    <t>完成路基、隧道工程，完成桥梁下部机构的50%</t>
  </si>
  <si>
    <t>完成狮子庵隧道最后15米，隧道全线贯通。完成入口洞门管棚建设，完成路基土石方开挖5000平方</t>
  </si>
  <si>
    <t>吉首德夯—保靖夯沙公路</t>
  </si>
  <si>
    <t>全长14公里，三级公路建设</t>
  </si>
  <si>
    <t>建成通车</t>
  </si>
  <si>
    <t>完成安全设施工程5公里，完成道路沿线绿化工程，隧道口梁场生态环境问题整改。</t>
  </si>
  <si>
    <t>2、水利网络体系建设（2个）</t>
  </si>
  <si>
    <t>大兴寨水库</t>
  </si>
  <si>
    <t>建设Ⅱ等大（二）型水库，总库容11149万立方米，防洪库容7377万立方米，水库正常蓄水位310米；建设大坝枢纽工程、灌溉工程以及库区移民安置</t>
  </si>
  <si>
    <t>启动移民工程，建设大坝枢纽工程</t>
  </si>
  <si>
    <t>未开工</t>
  </si>
  <si>
    <t>吉首市人民政府
州水利局
吉首华泰国有资产投资管理有限责任公司
祝宗文</t>
  </si>
  <si>
    <t>吉首城区排水防涝设施建设</t>
  </si>
  <si>
    <t>建设3.26m/s雨水泵站1座，排水隧道1.5千米( 宽4米x高3.25米)，铺设城区雨水干管22.292千米，污水干管8.392千米，暗涵清淤1.737千米；建设数字化监控及管理平台1套</t>
  </si>
  <si>
    <t>完成高铁新城联合水道两侧部分截污干管的敷设；完成敷设电站路至文心路北侧（沿万溶江东岸）段部分截污主干管</t>
  </si>
  <si>
    <t>完成前期手续，正在进行公开招投标环节。</t>
  </si>
  <si>
    <t>吉首市人民政府
吉首市谷韵水务市政有限公司
赵旭波</t>
  </si>
  <si>
    <t>3、能源网络体系建设（1个）</t>
  </si>
  <si>
    <t>吉首高铁新城片区智慧能源</t>
  </si>
  <si>
    <t>建设能源站4个，总供能管网约10千米，其中一期建设1个能源站，供能面积达127万平方米，冷负荷91.1兆瓦，热负荷51.8兆瓦，供能管网约2.3千米</t>
  </si>
  <si>
    <t>启动能源站的整体土建工程、核心区主管网敷设等</t>
  </si>
  <si>
    <t>多次与华润燃气公司进行对接，项目初步规划选址于金融服务中心，正与华润燃气公司洽谈合作细节。</t>
  </si>
  <si>
    <t>4、市政工程及配套设施建设（3个）</t>
  </si>
  <si>
    <t>张吉怀铁路吉首东站及配套基础设施建设</t>
  </si>
  <si>
    <t>建设道路3.32千米，其中站前路1.6千米，高铁站连接线1.72千米；吉首东高铁站广场设施1.39万平方米，综合交通枢纽4万平方米，换乘中心1.3万平方米；综合商业用房3.5平方米，高铁站广场地上停车位900个，地下停车场2.78万平方米；新建武陵山国际会展博览中心建设</t>
  </si>
  <si>
    <t>完成落客平台、人行广场、换乘中心、长途客运站及站前路、金坪路延伸线建设；国际会展中心启动部分主体建设</t>
  </si>
  <si>
    <t>完成项目场地平整土石方挖填及路网全面清表工作；完成落客平台桩板墙500米，桥墩35座，第八、九联支架搭设及预压；完成地下室边坡防护，桩基80根；完成金坪路景观桥下部结构及两跨支架搭设；完成站前路及金坪路雨污水管网铺设2600米，管廊开挖及垫层400米；完成金坪路两座人行通道及两座车行通道；南侧边坡支护5级锚杆注浆，6、7级成孔1800米。</t>
  </si>
  <si>
    <t>吉首市学院路东延伸工程</t>
  </si>
  <si>
    <t>建设学院东路延伸线3.45千米，道路等级为次干路</t>
  </si>
  <si>
    <t>建设路基路面、边坡防护、雨污水管道、电力、照明、绿化及其他附属设施工程</t>
  </si>
  <si>
    <t>完成道路改线初步方案，正准备上报市规委会审定；已开展项目用地征拆前期调查摸底工作。</t>
  </si>
  <si>
    <t>吉首市城乡供水一体化</t>
  </si>
  <si>
    <t>1.城区供水工程：钟家寨水厂提质工程，铁路水厂提质改造及配套管网工程，改造2座加压站，建设3座加压站、4座高位水池，建设及改造城区供水管网49千米；
2.乡镇供水：建设4座乡镇水厂及取水泵房；建设2座乡镇供水加压站；建设乡镇供水管网46千米</t>
  </si>
  <si>
    <t>完成铁路水厂提质改造主体工程，铺设城区供水管网25千米</t>
  </si>
  <si>
    <t>1、实施提质改造钟家寨水厂高低压配电设备机泵及水处理工艺；2、正在实施高铁新城片区供水加压站土建工程；已完成改造树岩桥加压站；供水管网完成8千米           3、5月底完成矮寨镇水厂供水工程及马颈坳镇供水工程EPC招标工作；</t>
  </si>
  <si>
    <t>吉首市人民政府
吉首市公用事业服务中心
周双银</t>
  </si>
  <si>
    <t>三、社会民生项目（7个）</t>
  </si>
  <si>
    <t>1、教育提质均衡（5个）</t>
  </si>
  <si>
    <t>吉首市湘西艺术设计学校迁建</t>
  </si>
  <si>
    <t>建设教学楼、学生公寓、教师公寓、实训大楼、运动场地、道路及绿化等教学设施和配套设施</t>
  </si>
  <si>
    <t>完成项目用地报批及征地工作；完成项目设计方案编制，已通过市专家委员会、市规委会评审；已完成项目用地摘牌，并签订供地协议。</t>
  </si>
  <si>
    <t>吉首市乾东芙蓉学校</t>
  </si>
  <si>
    <t>建设图书行政楼、教学楼、食堂、地下车库、风雨操场，配套建设绿化、给排水、电力、消防及土石方工程等附属设施</t>
  </si>
  <si>
    <t>2号、3号教学楼装饰装修已60%，5号行政楼封墙粉饰完成80%。4号行政图书楼四层墙体挂板完成准备封顶，食堂完成土石方，体育馆桩基已完成。幼儿园完成桩基！</t>
  </si>
  <si>
    <t>吉首市人民政府
吉首市教育和体育局
张凤英</t>
  </si>
  <si>
    <t>吉首市经开区九年制义务学校建设</t>
  </si>
  <si>
    <t>建设幼儿园、小学、中学的教学楼、艺术楼、科技楼、行政图书馆、报告厅、风雨操场、综合楼、宿舍楼、食堂，配套建设区内道路、给排水、电力、景观绿化、通信等附属设施</t>
  </si>
  <si>
    <t>完成项目用地征拆工作，基本完成土地报批工作；三通一平已进场施工；项目规划方案已通过规委会选址审查，正督促设计院加快调整项目可研、深化项目设计，同步启动项目意向合作方对接工作。</t>
  </si>
  <si>
    <t>吉首市乾雅小学</t>
  </si>
  <si>
    <t>建设行政图书、教学楼、实验艺术楼、食堂、体育馆、地下车库，配套建设绿化、给排水、电力及消防等附属设施</t>
  </si>
  <si>
    <t>1-6号楼完工，地下室负一层基础施工</t>
  </si>
  <si>
    <t>吉首市民族幼儿师范学校迁建</t>
  </si>
  <si>
    <t>建设教学楼、学术交流中心、宿舍、食堂、综合实训楼、旅游接待中心、体育馆等，配套地下车库及设备用房等</t>
  </si>
  <si>
    <t>实训楼完工，主教学楼、学生宿舍及食堂进行主体工程施工</t>
  </si>
  <si>
    <t>综合实训楼完工，食堂主体施工，宿舍主体施工.</t>
  </si>
  <si>
    <t>吉首市人民政府
吉首市民族幼儿师范学校
张凤英</t>
  </si>
  <si>
    <t>2、医疗卫生惠民（2个）</t>
  </si>
  <si>
    <t>吉首市人民医院新院建设</t>
  </si>
  <si>
    <t>建设急诊综合楼、医技楼、住院楼、行政管理用房、规培中心与公共卫生楼、高压氧舱房及其他生活基保障用房，配套地下停车场、道路、给配水、电力通信等附属设施</t>
  </si>
  <si>
    <t>完成项目用地征地及报批工作；已通过规委会选址审查，正与省人民医院、市人民医院进行三方对接，要求设计院调整可研，深化设计；项目场地平整土石方已进场施工。</t>
  </si>
  <si>
    <t>吉首市专科医疗服务中心</t>
  </si>
  <si>
    <t>建设体检中心及诊断中心、眼科医院、皮肤科中心、骨科中心、生殖及月子中心、附属楼及配电房，购置专用医疗设备设施，并配套建设地下停车场、区内道路、给排水、电力、景观绿化、通信等附属设施</t>
  </si>
  <si>
    <t>启动医技楼主体建设</t>
  </si>
  <si>
    <t>1、已完成项目用地征地及报批工作；已通过规委会选址审查，正要求设计院调整可研；2、正加快专科医院招商工作，已与龙凤妇产、湘西口腔医院、民族综合医院、乾州医院共4家专科医院签订意向合作协议，正对接唯嘉儿科医疗中心等专科医院。</t>
  </si>
  <si>
    <t>四、乡村振兴（1个）</t>
  </si>
  <si>
    <t>吉首市乡村振兴项目（2021年度）</t>
  </si>
  <si>
    <t>乡村产业发展，生态宜居美丽特色乡村、农村基础设施、基本公共服务等建设</t>
  </si>
  <si>
    <t>启动并完成部分项目建设</t>
  </si>
  <si>
    <t>完成生猪养猪场地平整及租赁，完成入场道路硬化及搬苗工作；各乡村部分基础开挖。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</si>
</sst>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  <numFmt numFmtId="178" formatCode="0.00_ "/>
  </numFmts>
  <fonts count="29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9"/>
      <name val="宋体"/>
      <charset val="134"/>
    </font>
    <font>
      <b/>
      <sz val="9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left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178" fontId="3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8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9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0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1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2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3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4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5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6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7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8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19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0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1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2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3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4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5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6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7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8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29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0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1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2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3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4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5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1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2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3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4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5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6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7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8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3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4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5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6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7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8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699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0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1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2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3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4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5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6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7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8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09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0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1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2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7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8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39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0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1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2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3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4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5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6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7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8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49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0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1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2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3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4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5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6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7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8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59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0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1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2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3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4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5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6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7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8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69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0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1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2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2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3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4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5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6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7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8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39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4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5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6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7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8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09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0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1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2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3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4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5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6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7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8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19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20" name="AutoShape 1520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21" name="AutoShape 956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22" name="AutoShape 957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741045</xdr:rowOff>
    </xdr:to>
    <xdr:sp>
      <xdr:nvSpPr>
        <xdr:cNvPr id="7423" name="AutoShape 1519" descr="255407"/>
        <xdr:cNvSpPr>
          <a:spLocks noChangeAspect="1"/>
        </xdr:cNvSpPr>
      </xdr:nvSpPr>
      <xdr:spPr>
        <a:xfrm>
          <a:off x="10229850" y="19510375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152400</xdr:colOff>
      <xdr:row>56</xdr:row>
      <xdr:rowOff>0</xdr:rowOff>
    </xdr:from>
    <xdr:to>
      <xdr:col>5</xdr:col>
      <xdr:colOff>236220</xdr:colOff>
      <xdr:row>57</xdr:row>
      <xdr:rowOff>65405</xdr:rowOff>
    </xdr:to>
    <xdr:pic>
      <xdr:nvPicPr>
        <xdr:cNvPr id="7424" name="Picture 1" descr="clip_image312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457700" y="41313100"/>
          <a:ext cx="83820" cy="636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4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5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6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7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8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79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0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1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2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3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4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5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6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7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8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89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0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1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2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3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4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5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6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7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8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99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0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1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2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3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4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5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6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7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8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09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3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4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5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6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7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8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09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0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6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7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8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19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0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1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2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3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4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5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6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7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8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29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0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1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2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3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4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5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1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2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3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4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5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6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7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8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19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0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1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2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3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4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5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6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7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8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29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0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1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2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3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4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5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6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7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8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39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0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1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2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3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4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5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6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4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5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6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7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8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79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0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1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7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8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29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0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1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2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3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4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5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6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7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8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39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40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41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42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43" name="AutoShape 1520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44" name="AutoShape 956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45" name="AutoShape 957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238125</xdr:colOff>
      <xdr:row>54</xdr:row>
      <xdr:rowOff>741045</xdr:rowOff>
    </xdr:to>
    <xdr:sp>
      <xdr:nvSpPr>
        <xdr:cNvPr id="14846" name="AutoShape 1519" descr="255407"/>
        <xdr:cNvSpPr>
          <a:spLocks noChangeAspect="1"/>
        </xdr:cNvSpPr>
      </xdr:nvSpPr>
      <xdr:spPr>
        <a:xfrm>
          <a:off x="10229850" y="39598600"/>
          <a:ext cx="238125" cy="741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tabSelected="1" workbookViewId="0">
      <selection activeCell="A1" sqref="A1:K1"/>
    </sheetView>
  </sheetViews>
  <sheetFormatPr defaultColWidth="9" defaultRowHeight="13.5"/>
  <cols>
    <col min="3" max="3" width="20.5" customWidth="1"/>
    <col min="7" max="7" width="17.75" customWidth="1"/>
    <col min="9" max="9" width="33" customWidth="1"/>
    <col min="11" max="11" width="19.5" customWidth="1"/>
  </cols>
  <sheetData>
    <row r="1" ht="4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3" t="s">
        <v>7</v>
      </c>
      <c r="I2" s="27"/>
      <c r="J2" s="28" t="s">
        <v>8</v>
      </c>
      <c r="K2" s="2" t="s">
        <v>9</v>
      </c>
    </row>
    <row r="3" ht="22.5" spans="1:11">
      <c r="A3" s="2"/>
      <c r="B3" s="2"/>
      <c r="C3" s="2"/>
      <c r="D3" s="2"/>
      <c r="E3" s="2"/>
      <c r="F3" s="2" t="s">
        <v>10</v>
      </c>
      <c r="G3" s="2" t="s">
        <v>11</v>
      </c>
      <c r="H3" s="2" t="s">
        <v>10</v>
      </c>
      <c r="I3" s="3" t="s">
        <v>12</v>
      </c>
      <c r="J3" s="28"/>
      <c r="K3" s="2"/>
    </row>
    <row r="4" spans="1:11">
      <c r="A4" s="4" t="s">
        <v>13</v>
      </c>
      <c r="B4" s="4"/>
      <c r="C4" s="2"/>
      <c r="D4" s="5">
        <f>SUM(D5+D53+D68+D78)</f>
        <v>4932600</v>
      </c>
      <c r="E4" s="5">
        <v>885500</v>
      </c>
      <c r="F4" s="5">
        <f>SUM(F5+F53+F68+F78)</f>
        <v>822500</v>
      </c>
      <c r="G4" s="2"/>
      <c r="H4" s="2">
        <f>H5+H53+H68</f>
        <v>351650</v>
      </c>
      <c r="I4" s="4"/>
      <c r="J4" s="28">
        <f t="shared" ref="J4:J68" si="0">H4/F4*100</f>
        <v>42.7537993920973</v>
      </c>
      <c r="K4" s="2"/>
    </row>
    <row r="5" spans="1:11">
      <c r="A5" s="6" t="s">
        <v>14</v>
      </c>
      <c r="B5" s="6"/>
      <c r="C5" s="7"/>
      <c r="D5" s="7">
        <f t="shared" ref="D5:F5" si="1">SUM(D6+D10+D14+D19+D21+D25+D28+D34)</f>
        <v>3656500</v>
      </c>
      <c r="E5" s="7">
        <f t="shared" si="1"/>
        <v>782800</v>
      </c>
      <c r="F5" s="7">
        <f t="shared" si="1"/>
        <v>510500</v>
      </c>
      <c r="G5" s="6"/>
      <c r="H5" s="7">
        <f>H6+H10+H14+H19+H21+H25+H28+H34</f>
        <v>266750</v>
      </c>
      <c r="I5" s="6"/>
      <c r="J5" s="28">
        <f t="shared" si="0"/>
        <v>52.2526934378061</v>
      </c>
      <c r="K5" s="7"/>
    </row>
    <row r="6" spans="1:11">
      <c r="A6" s="6" t="s">
        <v>15</v>
      </c>
      <c r="B6" s="6"/>
      <c r="C6" s="7"/>
      <c r="D6" s="7">
        <f t="shared" ref="D6:F6" si="2">SUM(D7:D9)</f>
        <v>59000</v>
      </c>
      <c r="E6" s="7">
        <f t="shared" si="2"/>
        <v>31500</v>
      </c>
      <c r="F6" s="7">
        <f t="shared" si="2"/>
        <v>22500</v>
      </c>
      <c r="G6" s="6"/>
      <c r="H6" s="7">
        <f>H7+H8+H9</f>
        <v>16100</v>
      </c>
      <c r="I6" s="6"/>
      <c r="J6" s="29"/>
      <c r="K6" s="7"/>
    </row>
    <row r="7" ht="45" spans="1:11">
      <c r="A7" s="8">
        <v>1</v>
      </c>
      <c r="B7" s="9" t="s">
        <v>16</v>
      </c>
      <c r="C7" s="9" t="s">
        <v>17</v>
      </c>
      <c r="D7" s="10">
        <v>12000</v>
      </c>
      <c r="E7" s="10">
        <v>0</v>
      </c>
      <c r="F7" s="10">
        <v>7000</v>
      </c>
      <c r="G7" s="9" t="s">
        <v>18</v>
      </c>
      <c r="H7" s="10">
        <v>6800</v>
      </c>
      <c r="I7" s="9" t="s">
        <v>19</v>
      </c>
      <c r="J7" s="30">
        <f t="shared" si="0"/>
        <v>97.1428571428571</v>
      </c>
      <c r="K7" s="10" t="s">
        <v>20</v>
      </c>
    </row>
    <row r="8" ht="78.75" spans="1:11">
      <c r="A8" s="8">
        <v>2</v>
      </c>
      <c r="B8" s="9" t="s">
        <v>21</v>
      </c>
      <c r="C8" s="9" t="s">
        <v>22</v>
      </c>
      <c r="D8" s="10">
        <v>35000</v>
      </c>
      <c r="E8" s="10">
        <v>26000</v>
      </c>
      <c r="F8" s="10">
        <v>9000</v>
      </c>
      <c r="G8" s="9" t="s">
        <v>23</v>
      </c>
      <c r="H8" s="10">
        <v>4200</v>
      </c>
      <c r="I8" s="9" t="s">
        <v>24</v>
      </c>
      <c r="J8" s="30">
        <f t="shared" si="0"/>
        <v>46.6666666666667</v>
      </c>
      <c r="K8" s="10" t="s">
        <v>25</v>
      </c>
    </row>
    <row r="9" ht="45" spans="1:11">
      <c r="A9" s="8">
        <v>3</v>
      </c>
      <c r="B9" s="9" t="s">
        <v>26</v>
      </c>
      <c r="C9" s="9" t="s">
        <v>27</v>
      </c>
      <c r="D9" s="10">
        <v>12000</v>
      </c>
      <c r="E9" s="10">
        <v>5500</v>
      </c>
      <c r="F9" s="10">
        <v>6500</v>
      </c>
      <c r="G9" s="9" t="s">
        <v>23</v>
      </c>
      <c r="H9" s="10">
        <v>5100</v>
      </c>
      <c r="I9" s="9" t="s">
        <v>28</v>
      </c>
      <c r="J9" s="30">
        <f t="shared" si="0"/>
        <v>78.4615384615385</v>
      </c>
      <c r="K9" s="10" t="s">
        <v>29</v>
      </c>
    </row>
    <row r="10" spans="1:11">
      <c r="A10" s="6" t="s">
        <v>30</v>
      </c>
      <c r="B10" s="6"/>
      <c r="C10" s="11"/>
      <c r="D10" s="7">
        <f>SUM(D11:D13)</f>
        <v>242000</v>
      </c>
      <c r="E10" s="7">
        <f>SUM(E11:E13)</f>
        <v>16500</v>
      </c>
      <c r="F10" s="7">
        <f>F11+F12+F13</f>
        <v>17500</v>
      </c>
      <c r="G10" s="11"/>
      <c r="H10" s="7">
        <f>H11+H12+H13</f>
        <v>12000</v>
      </c>
      <c r="I10" s="11"/>
      <c r="J10" s="30">
        <f t="shared" si="0"/>
        <v>68.5714285714286</v>
      </c>
      <c r="K10" s="16"/>
    </row>
    <row r="11" ht="90" spans="1:11">
      <c r="A11" s="8">
        <v>4</v>
      </c>
      <c r="B11" s="9" t="s">
        <v>31</v>
      </c>
      <c r="C11" s="9" t="s">
        <v>32</v>
      </c>
      <c r="D11" s="10">
        <v>30000</v>
      </c>
      <c r="E11" s="10">
        <v>10000</v>
      </c>
      <c r="F11" s="10">
        <v>10000</v>
      </c>
      <c r="G11" s="9" t="s">
        <v>33</v>
      </c>
      <c r="H11" s="10">
        <v>7000</v>
      </c>
      <c r="I11" s="9" t="s">
        <v>34</v>
      </c>
      <c r="J11" s="30">
        <f t="shared" si="0"/>
        <v>70</v>
      </c>
      <c r="K11" s="10" t="s">
        <v>35</v>
      </c>
    </row>
    <row r="12" ht="56.25" spans="1:11">
      <c r="A12" s="8">
        <v>5</v>
      </c>
      <c r="B12" s="9" t="s">
        <v>36</v>
      </c>
      <c r="C12" s="9" t="s">
        <v>37</v>
      </c>
      <c r="D12" s="10">
        <v>12000</v>
      </c>
      <c r="E12" s="10">
        <v>6500</v>
      </c>
      <c r="F12" s="10">
        <v>5500</v>
      </c>
      <c r="G12" s="9" t="s">
        <v>23</v>
      </c>
      <c r="H12" s="10">
        <v>5000</v>
      </c>
      <c r="I12" s="9" t="s">
        <v>38</v>
      </c>
      <c r="J12" s="30">
        <f t="shared" si="0"/>
        <v>90.9090909090909</v>
      </c>
      <c r="K12" s="10" t="s">
        <v>39</v>
      </c>
    </row>
    <row r="13" ht="56.25" spans="1:11">
      <c r="A13" s="8">
        <v>6</v>
      </c>
      <c r="B13" s="9" t="s">
        <v>40</v>
      </c>
      <c r="C13" s="9" t="s">
        <v>41</v>
      </c>
      <c r="D13" s="10">
        <v>200000</v>
      </c>
      <c r="E13" s="10">
        <v>0</v>
      </c>
      <c r="F13" s="10">
        <v>2000</v>
      </c>
      <c r="G13" s="9" t="s">
        <v>42</v>
      </c>
      <c r="H13" s="10">
        <v>0</v>
      </c>
      <c r="I13" s="9" t="s">
        <v>43</v>
      </c>
      <c r="J13" s="30">
        <f t="shared" si="0"/>
        <v>0</v>
      </c>
      <c r="K13" s="10" t="s">
        <v>44</v>
      </c>
    </row>
    <row r="14" spans="1:11">
      <c r="A14" s="6" t="s">
        <v>45</v>
      </c>
      <c r="B14" s="6"/>
      <c r="C14" s="12"/>
      <c r="D14" s="13">
        <f>SUM(D15:D18)</f>
        <v>335300</v>
      </c>
      <c r="E14" s="13">
        <f>SUM(E15:E18)</f>
        <v>12000</v>
      </c>
      <c r="F14" s="13">
        <f>F15+F16+F17+F18</f>
        <v>10000</v>
      </c>
      <c r="G14" s="14"/>
      <c r="H14" s="15">
        <f>H15+H16+H17+H18</f>
        <v>5700</v>
      </c>
      <c r="I14" s="14"/>
      <c r="J14" s="31">
        <f t="shared" si="0"/>
        <v>57</v>
      </c>
      <c r="K14" s="32"/>
    </row>
    <row r="15" ht="45" spans="1:11">
      <c r="A15" s="16">
        <v>7</v>
      </c>
      <c r="B15" s="9" t="s">
        <v>46</v>
      </c>
      <c r="C15" s="9" t="s">
        <v>47</v>
      </c>
      <c r="D15" s="10">
        <v>5300</v>
      </c>
      <c r="E15" s="10">
        <v>0</v>
      </c>
      <c r="F15" s="10">
        <v>4000</v>
      </c>
      <c r="G15" s="9" t="s">
        <v>48</v>
      </c>
      <c r="H15" s="10">
        <v>2500</v>
      </c>
      <c r="I15" s="9" t="s">
        <v>49</v>
      </c>
      <c r="J15" s="31">
        <f t="shared" si="0"/>
        <v>62.5</v>
      </c>
      <c r="K15" s="10" t="s">
        <v>50</v>
      </c>
    </row>
    <row r="16" ht="45" spans="1:11">
      <c r="A16" s="16">
        <v>8</v>
      </c>
      <c r="B16" s="9" t="s">
        <v>51</v>
      </c>
      <c r="C16" s="9" t="s">
        <v>52</v>
      </c>
      <c r="D16" s="10">
        <v>200000</v>
      </c>
      <c r="E16" s="10">
        <v>0</v>
      </c>
      <c r="F16" s="10">
        <v>2000</v>
      </c>
      <c r="G16" s="9" t="s">
        <v>53</v>
      </c>
      <c r="H16" s="10">
        <v>2600</v>
      </c>
      <c r="I16" s="9" t="s">
        <v>54</v>
      </c>
      <c r="J16" s="31">
        <f t="shared" si="0"/>
        <v>130</v>
      </c>
      <c r="K16" s="10" t="s">
        <v>55</v>
      </c>
    </row>
    <row r="17" ht="45" spans="1:11">
      <c r="A17" s="16">
        <v>9</v>
      </c>
      <c r="B17" s="9" t="s">
        <v>56</v>
      </c>
      <c r="C17" s="9" t="s">
        <v>57</v>
      </c>
      <c r="D17" s="10">
        <v>50000</v>
      </c>
      <c r="E17" s="10">
        <v>0</v>
      </c>
      <c r="F17" s="10">
        <v>2000</v>
      </c>
      <c r="G17" s="9" t="s">
        <v>42</v>
      </c>
      <c r="H17" s="10">
        <v>0</v>
      </c>
      <c r="I17" s="9" t="s">
        <v>58</v>
      </c>
      <c r="J17" s="30">
        <f t="shared" si="0"/>
        <v>0</v>
      </c>
      <c r="K17" s="10" t="s">
        <v>59</v>
      </c>
    </row>
    <row r="18" ht="78.75" spans="1:11">
      <c r="A18" s="16">
        <v>10</v>
      </c>
      <c r="B18" s="9" t="s">
        <v>60</v>
      </c>
      <c r="C18" s="9" t="s">
        <v>61</v>
      </c>
      <c r="D18" s="10">
        <v>80000</v>
      </c>
      <c r="E18" s="10">
        <v>12000</v>
      </c>
      <c r="F18" s="10">
        <v>2000</v>
      </c>
      <c r="G18" s="9" t="s">
        <v>62</v>
      </c>
      <c r="H18" s="10">
        <v>600</v>
      </c>
      <c r="I18" s="9" t="s">
        <v>63</v>
      </c>
      <c r="J18" s="30">
        <f t="shared" si="0"/>
        <v>30</v>
      </c>
      <c r="K18" s="10" t="s">
        <v>64</v>
      </c>
    </row>
    <row r="19" spans="1:11">
      <c r="A19" s="17" t="s">
        <v>65</v>
      </c>
      <c r="B19" s="18"/>
      <c r="C19" s="11"/>
      <c r="D19" s="7">
        <f>SUM(D20)</f>
        <v>56500</v>
      </c>
      <c r="E19" s="7">
        <f>SUM(E20)</f>
        <v>30000</v>
      </c>
      <c r="F19" s="7">
        <f>F20</f>
        <v>26500</v>
      </c>
      <c r="G19" s="19"/>
      <c r="H19" s="2">
        <f>H20</f>
        <v>14300</v>
      </c>
      <c r="I19" s="19"/>
      <c r="J19" s="33">
        <f t="shared" si="0"/>
        <v>53.9622641509434</v>
      </c>
      <c r="K19" s="16"/>
    </row>
    <row r="20" ht="123.75" spans="1:11">
      <c r="A20" s="8">
        <v>11</v>
      </c>
      <c r="B20" s="9" t="s">
        <v>66</v>
      </c>
      <c r="C20" s="9" t="s">
        <v>67</v>
      </c>
      <c r="D20" s="10">
        <v>56500</v>
      </c>
      <c r="E20" s="10">
        <v>30000</v>
      </c>
      <c r="F20" s="10">
        <v>26500</v>
      </c>
      <c r="G20" s="9" t="s">
        <v>23</v>
      </c>
      <c r="H20" s="10">
        <v>14300</v>
      </c>
      <c r="I20" s="9" t="s">
        <v>68</v>
      </c>
      <c r="J20" s="31">
        <f t="shared" si="0"/>
        <v>53.9622641509434</v>
      </c>
      <c r="K20" s="10" t="s">
        <v>69</v>
      </c>
    </row>
    <row r="21" spans="1:11">
      <c r="A21" s="6" t="s">
        <v>70</v>
      </c>
      <c r="B21" s="6"/>
      <c r="C21" s="9"/>
      <c r="D21" s="20">
        <f>SUM(D22:D24)</f>
        <v>169200</v>
      </c>
      <c r="E21" s="20">
        <f>SUM(E22:E24)</f>
        <v>20000</v>
      </c>
      <c r="F21" s="20">
        <f>F22+F23+F24</f>
        <v>64000</v>
      </c>
      <c r="G21" s="9"/>
      <c r="H21" s="2">
        <f>H22+H23+H24</f>
        <v>51000</v>
      </c>
      <c r="I21" s="9"/>
      <c r="J21" s="33">
        <f t="shared" si="0"/>
        <v>79.6875</v>
      </c>
      <c r="K21" s="10"/>
    </row>
    <row r="22" ht="56.25" spans="1:11">
      <c r="A22" s="8">
        <v>12</v>
      </c>
      <c r="B22" s="9" t="s">
        <v>71</v>
      </c>
      <c r="C22" s="9" t="s">
        <v>72</v>
      </c>
      <c r="D22" s="10">
        <v>35000</v>
      </c>
      <c r="E22" s="10">
        <v>20000</v>
      </c>
      <c r="F22" s="10">
        <v>15000</v>
      </c>
      <c r="G22" s="9" t="s">
        <v>23</v>
      </c>
      <c r="H22" s="10">
        <v>8000</v>
      </c>
      <c r="I22" s="9" t="s">
        <v>73</v>
      </c>
      <c r="J22" s="31">
        <f t="shared" si="0"/>
        <v>53.3333333333333</v>
      </c>
      <c r="K22" s="10" t="s">
        <v>74</v>
      </c>
    </row>
    <row r="23" ht="101.25" spans="1:11">
      <c r="A23" s="8">
        <v>13</v>
      </c>
      <c r="B23" s="9" t="s">
        <v>75</v>
      </c>
      <c r="C23" s="9" t="s">
        <v>76</v>
      </c>
      <c r="D23" s="10">
        <v>124200</v>
      </c>
      <c r="E23" s="10">
        <v>0</v>
      </c>
      <c r="F23" s="10">
        <v>45000</v>
      </c>
      <c r="G23" s="9" t="s">
        <v>77</v>
      </c>
      <c r="H23" s="10">
        <v>40000</v>
      </c>
      <c r="I23" s="9" t="s">
        <v>78</v>
      </c>
      <c r="J23" s="31">
        <f t="shared" si="0"/>
        <v>88.8888888888889</v>
      </c>
      <c r="K23" s="10" t="s">
        <v>74</v>
      </c>
    </row>
    <row r="24" ht="78.75" spans="1:11">
      <c r="A24" s="8">
        <v>14</v>
      </c>
      <c r="B24" s="9" t="s">
        <v>79</v>
      </c>
      <c r="C24" s="9" t="s">
        <v>80</v>
      </c>
      <c r="D24" s="10">
        <v>10000</v>
      </c>
      <c r="E24" s="10">
        <v>0</v>
      </c>
      <c r="F24" s="10">
        <v>4000</v>
      </c>
      <c r="G24" s="9" t="s">
        <v>81</v>
      </c>
      <c r="H24" s="10">
        <v>3000</v>
      </c>
      <c r="I24" s="9" t="s">
        <v>82</v>
      </c>
      <c r="J24" s="30">
        <f t="shared" si="0"/>
        <v>75</v>
      </c>
      <c r="K24" s="10" t="s">
        <v>55</v>
      </c>
    </row>
    <row r="25" spans="1:11">
      <c r="A25" s="4" t="s">
        <v>83</v>
      </c>
      <c r="B25" s="4"/>
      <c r="C25" s="12"/>
      <c r="D25" s="13">
        <f>SUM(D26:D27)</f>
        <v>116900</v>
      </c>
      <c r="E25" s="13">
        <f>SUM(E26:E27)</f>
        <v>2000</v>
      </c>
      <c r="F25" s="13">
        <f>F26+F27</f>
        <v>37000</v>
      </c>
      <c r="G25" s="14"/>
      <c r="H25" s="15">
        <f>H26+H27</f>
        <v>16800</v>
      </c>
      <c r="I25" s="14"/>
      <c r="J25" s="31">
        <f t="shared" si="0"/>
        <v>45.4054054054054</v>
      </c>
      <c r="K25" s="32"/>
    </row>
    <row r="26" ht="135" spans="1:11">
      <c r="A26" s="8">
        <v>15</v>
      </c>
      <c r="B26" s="9" t="s">
        <v>84</v>
      </c>
      <c r="C26" s="9" t="s">
        <v>85</v>
      </c>
      <c r="D26" s="10">
        <v>46000</v>
      </c>
      <c r="E26" s="10">
        <v>2000</v>
      </c>
      <c r="F26" s="10">
        <v>17000</v>
      </c>
      <c r="G26" s="9" t="s">
        <v>86</v>
      </c>
      <c r="H26" s="10">
        <v>8100</v>
      </c>
      <c r="I26" s="9" t="s">
        <v>87</v>
      </c>
      <c r="J26" s="31">
        <f t="shared" si="0"/>
        <v>47.6470588235294</v>
      </c>
      <c r="K26" s="10" t="s">
        <v>88</v>
      </c>
    </row>
    <row r="27" ht="112.5" spans="1:11">
      <c r="A27" s="8">
        <v>16</v>
      </c>
      <c r="B27" s="9" t="s">
        <v>89</v>
      </c>
      <c r="C27" s="9" t="s">
        <v>90</v>
      </c>
      <c r="D27" s="10">
        <v>70900</v>
      </c>
      <c r="E27" s="10">
        <v>0</v>
      </c>
      <c r="F27" s="10">
        <v>20000</v>
      </c>
      <c r="G27" s="9" t="s">
        <v>91</v>
      </c>
      <c r="H27" s="10">
        <v>8700</v>
      </c>
      <c r="I27" s="9" t="s">
        <v>92</v>
      </c>
      <c r="J27" s="31">
        <f t="shared" si="0"/>
        <v>43.5</v>
      </c>
      <c r="K27" s="10" t="s">
        <v>93</v>
      </c>
    </row>
    <row r="28" spans="1:11">
      <c r="A28" s="4" t="s">
        <v>94</v>
      </c>
      <c r="B28" s="4"/>
      <c r="C28" s="9"/>
      <c r="D28" s="20">
        <f t="shared" ref="D28:H28" si="3">SUM(D29:D33)</f>
        <v>450000</v>
      </c>
      <c r="E28" s="20">
        <f t="shared" si="3"/>
        <v>43000</v>
      </c>
      <c r="F28" s="20">
        <f>F29+F30+F31+F32+F33</f>
        <v>65000</v>
      </c>
      <c r="G28" s="9"/>
      <c r="H28" s="15">
        <f t="shared" si="3"/>
        <v>25700</v>
      </c>
      <c r="I28" s="9"/>
      <c r="J28" s="31">
        <f t="shared" si="0"/>
        <v>39.5384615384615</v>
      </c>
      <c r="K28" s="10"/>
    </row>
    <row r="29" ht="45" spans="1:11">
      <c r="A29" s="16">
        <v>17</v>
      </c>
      <c r="B29" s="9" t="s">
        <v>95</v>
      </c>
      <c r="C29" s="9" t="s">
        <v>96</v>
      </c>
      <c r="D29" s="10">
        <v>25000</v>
      </c>
      <c r="E29" s="10">
        <v>0</v>
      </c>
      <c r="F29" s="10">
        <v>20000</v>
      </c>
      <c r="G29" s="9" t="s">
        <v>97</v>
      </c>
      <c r="H29" s="10">
        <v>6000</v>
      </c>
      <c r="I29" s="34" t="s">
        <v>98</v>
      </c>
      <c r="J29" s="31">
        <f t="shared" si="0"/>
        <v>30</v>
      </c>
      <c r="K29" s="10" t="s">
        <v>99</v>
      </c>
    </row>
    <row r="30" ht="56.25" spans="1:11">
      <c r="A30" s="16">
        <v>18</v>
      </c>
      <c r="B30" s="9" t="s">
        <v>100</v>
      </c>
      <c r="C30" s="9" t="s">
        <v>101</v>
      </c>
      <c r="D30" s="10">
        <v>200000</v>
      </c>
      <c r="E30" s="10">
        <v>0</v>
      </c>
      <c r="F30" s="10">
        <v>5000</v>
      </c>
      <c r="G30" s="9" t="s">
        <v>102</v>
      </c>
      <c r="H30" s="10">
        <v>1800</v>
      </c>
      <c r="I30" s="9" t="s">
        <v>103</v>
      </c>
      <c r="J30" s="31">
        <f t="shared" si="0"/>
        <v>36</v>
      </c>
      <c r="K30" s="10" t="s">
        <v>55</v>
      </c>
    </row>
    <row r="31" ht="45" spans="1:11">
      <c r="A31" s="16">
        <v>19</v>
      </c>
      <c r="B31" s="9" t="s">
        <v>104</v>
      </c>
      <c r="C31" s="9" t="s">
        <v>105</v>
      </c>
      <c r="D31" s="10">
        <v>26000</v>
      </c>
      <c r="E31" s="10">
        <v>0</v>
      </c>
      <c r="F31" s="10">
        <v>10000</v>
      </c>
      <c r="G31" s="9" t="s">
        <v>106</v>
      </c>
      <c r="H31" s="10">
        <v>5100</v>
      </c>
      <c r="I31" s="9" t="s">
        <v>107</v>
      </c>
      <c r="J31" s="31">
        <f t="shared" si="0"/>
        <v>51</v>
      </c>
      <c r="K31" s="10" t="s">
        <v>108</v>
      </c>
    </row>
    <row r="32" ht="101.25" spans="1:11">
      <c r="A32" s="16">
        <v>20</v>
      </c>
      <c r="B32" s="9" t="s">
        <v>109</v>
      </c>
      <c r="C32" s="9" t="s">
        <v>110</v>
      </c>
      <c r="D32" s="10">
        <v>113000</v>
      </c>
      <c r="E32" s="10">
        <v>0</v>
      </c>
      <c r="F32" s="10">
        <v>10000</v>
      </c>
      <c r="G32" s="9" t="s">
        <v>111</v>
      </c>
      <c r="H32" s="10">
        <v>4900</v>
      </c>
      <c r="I32" s="9" t="s">
        <v>112</v>
      </c>
      <c r="J32" s="31">
        <f t="shared" si="0"/>
        <v>49</v>
      </c>
      <c r="K32" s="10" t="s">
        <v>113</v>
      </c>
    </row>
    <row r="33" ht="146.25" spans="1:11">
      <c r="A33" s="16">
        <v>21</v>
      </c>
      <c r="B33" s="9" t="s">
        <v>114</v>
      </c>
      <c r="C33" s="9" t="s">
        <v>115</v>
      </c>
      <c r="D33" s="16">
        <v>86000</v>
      </c>
      <c r="E33" s="16">
        <v>43000</v>
      </c>
      <c r="F33" s="16">
        <v>20000</v>
      </c>
      <c r="G33" s="9" t="s">
        <v>116</v>
      </c>
      <c r="H33" s="10">
        <v>7900</v>
      </c>
      <c r="I33" s="9" t="s">
        <v>117</v>
      </c>
      <c r="J33" s="31">
        <f t="shared" si="0"/>
        <v>39.5</v>
      </c>
      <c r="K33" s="10" t="s">
        <v>118</v>
      </c>
    </row>
    <row r="34" spans="1:11">
      <c r="A34" s="4" t="s">
        <v>119</v>
      </c>
      <c r="B34" s="4"/>
      <c r="C34" s="9"/>
      <c r="D34" s="15">
        <f>SUM(D35:D52)</f>
        <v>2227600</v>
      </c>
      <c r="E34" s="15">
        <f>SUM(E35:E52)</f>
        <v>627800</v>
      </c>
      <c r="F34" s="15">
        <f>F35+F36+F37+F38+F39+F40+F41+F43+F42+F44+F45+F46+F47+F48+F49+F50+F51+F52</f>
        <v>268000</v>
      </c>
      <c r="G34" s="9"/>
      <c r="H34" s="15">
        <f>H35+H36+H37+H38+H39+H40+H41+H43+H42+H44+H45+H46+H47+H48+H49+H50+H51+H52</f>
        <v>125150</v>
      </c>
      <c r="I34" s="9"/>
      <c r="J34" s="31">
        <f t="shared" si="0"/>
        <v>46.6977611940299</v>
      </c>
      <c r="K34" s="10"/>
    </row>
    <row r="35" ht="56.25" spans="1:11">
      <c r="A35" s="8">
        <v>22</v>
      </c>
      <c r="B35" s="9" t="s">
        <v>120</v>
      </c>
      <c r="C35" s="9" t="s">
        <v>121</v>
      </c>
      <c r="D35" s="10">
        <v>28000</v>
      </c>
      <c r="E35" s="10">
        <v>0</v>
      </c>
      <c r="F35" s="10">
        <v>3000</v>
      </c>
      <c r="G35" s="9" t="s">
        <v>122</v>
      </c>
      <c r="H35" s="10">
        <v>2300</v>
      </c>
      <c r="I35" s="9" t="s">
        <v>123</v>
      </c>
      <c r="J35" s="31">
        <f t="shared" si="0"/>
        <v>76.6666666666667</v>
      </c>
      <c r="K35" s="10" t="s">
        <v>55</v>
      </c>
    </row>
    <row r="36" ht="56.25" spans="1:11">
      <c r="A36" s="8">
        <v>23</v>
      </c>
      <c r="B36" s="9" t="s">
        <v>124</v>
      </c>
      <c r="C36" s="9" t="s">
        <v>125</v>
      </c>
      <c r="D36" s="10">
        <v>8800</v>
      </c>
      <c r="E36" s="10">
        <v>4500</v>
      </c>
      <c r="F36" s="10">
        <v>2000</v>
      </c>
      <c r="G36" s="9" t="s">
        <v>126</v>
      </c>
      <c r="H36" s="10">
        <v>1400</v>
      </c>
      <c r="I36" s="9" t="s">
        <v>127</v>
      </c>
      <c r="J36" s="31">
        <f t="shared" si="0"/>
        <v>70</v>
      </c>
      <c r="K36" s="10" t="s">
        <v>128</v>
      </c>
    </row>
    <row r="37" ht="56.25" spans="1:11">
      <c r="A37" s="8">
        <v>24</v>
      </c>
      <c r="B37" s="9" t="s">
        <v>129</v>
      </c>
      <c r="C37" s="9" t="s">
        <v>130</v>
      </c>
      <c r="D37" s="10">
        <v>31100</v>
      </c>
      <c r="E37" s="10">
        <v>0</v>
      </c>
      <c r="F37" s="10">
        <v>10000</v>
      </c>
      <c r="G37" s="9" t="s">
        <v>131</v>
      </c>
      <c r="H37" s="10">
        <v>5500</v>
      </c>
      <c r="I37" s="9" t="s">
        <v>132</v>
      </c>
      <c r="J37" s="31">
        <f t="shared" si="0"/>
        <v>55</v>
      </c>
      <c r="K37" s="10" t="s">
        <v>74</v>
      </c>
    </row>
    <row r="38" ht="45" spans="1:11">
      <c r="A38" s="8">
        <v>25</v>
      </c>
      <c r="B38" s="9" t="s">
        <v>133</v>
      </c>
      <c r="C38" s="9" t="s">
        <v>134</v>
      </c>
      <c r="D38" s="10">
        <v>6000</v>
      </c>
      <c r="E38" s="10">
        <v>0</v>
      </c>
      <c r="F38" s="10">
        <v>3000</v>
      </c>
      <c r="G38" s="9" t="s">
        <v>135</v>
      </c>
      <c r="H38" s="10">
        <v>2700</v>
      </c>
      <c r="I38" s="9" t="s">
        <v>136</v>
      </c>
      <c r="J38" s="31">
        <f t="shared" si="0"/>
        <v>90</v>
      </c>
      <c r="K38" s="10" t="s">
        <v>137</v>
      </c>
    </row>
    <row r="39" ht="78.75" spans="1:11">
      <c r="A39" s="8">
        <v>26</v>
      </c>
      <c r="B39" s="9" t="s">
        <v>138</v>
      </c>
      <c r="C39" s="9" t="s">
        <v>139</v>
      </c>
      <c r="D39" s="10">
        <v>25000</v>
      </c>
      <c r="E39" s="10">
        <v>0</v>
      </c>
      <c r="F39" s="10">
        <v>5000</v>
      </c>
      <c r="G39" s="9" t="s">
        <v>140</v>
      </c>
      <c r="H39" s="10">
        <v>2500</v>
      </c>
      <c r="I39" s="9" t="s">
        <v>141</v>
      </c>
      <c r="J39" s="31">
        <f t="shared" si="0"/>
        <v>50</v>
      </c>
      <c r="K39" s="10" t="s">
        <v>55</v>
      </c>
    </row>
    <row r="40" ht="101.25" spans="1:11">
      <c r="A40" s="8">
        <v>27</v>
      </c>
      <c r="B40" s="9" t="s">
        <v>142</v>
      </c>
      <c r="C40" s="9" t="s">
        <v>143</v>
      </c>
      <c r="D40" s="10">
        <v>100000</v>
      </c>
      <c r="E40" s="10">
        <v>10000</v>
      </c>
      <c r="F40" s="10">
        <v>20000</v>
      </c>
      <c r="G40" s="9" t="s">
        <v>144</v>
      </c>
      <c r="H40" s="10">
        <v>9200</v>
      </c>
      <c r="I40" s="9" t="s">
        <v>145</v>
      </c>
      <c r="J40" s="31">
        <f t="shared" si="0"/>
        <v>46</v>
      </c>
      <c r="K40" s="10" t="s">
        <v>146</v>
      </c>
    </row>
    <row r="41" ht="45" spans="1:11">
      <c r="A41" s="8">
        <v>28</v>
      </c>
      <c r="B41" s="9" t="s">
        <v>147</v>
      </c>
      <c r="C41" s="9" t="s">
        <v>148</v>
      </c>
      <c r="D41" s="10">
        <v>50000</v>
      </c>
      <c r="E41" s="10">
        <v>0</v>
      </c>
      <c r="F41" s="10">
        <v>10000</v>
      </c>
      <c r="G41" s="9" t="s">
        <v>149</v>
      </c>
      <c r="H41" s="10">
        <v>4900</v>
      </c>
      <c r="I41" s="9" t="s">
        <v>150</v>
      </c>
      <c r="J41" s="31">
        <f t="shared" si="0"/>
        <v>49</v>
      </c>
      <c r="K41" s="10" t="s">
        <v>151</v>
      </c>
    </row>
    <row r="42" ht="56.25" spans="1:11">
      <c r="A42" s="8">
        <v>29</v>
      </c>
      <c r="B42" s="9" t="s">
        <v>152</v>
      </c>
      <c r="C42" s="9" t="s">
        <v>153</v>
      </c>
      <c r="D42" s="10">
        <v>25000</v>
      </c>
      <c r="E42" s="10">
        <v>0</v>
      </c>
      <c r="F42" s="10">
        <v>3000</v>
      </c>
      <c r="G42" s="9" t="s">
        <v>154</v>
      </c>
      <c r="H42" s="10">
        <v>0</v>
      </c>
      <c r="I42" s="9" t="s">
        <v>155</v>
      </c>
      <c r="J42" s="31">
        <f t="shared" si="0"/>
        <v>0</v>
      </c>
      <c r="K42" s="10" t="s">
        <v>156</v>
      </c>
    </row>
    <row r="43" ht="78.75" spans="1:11">
      <c r="A43" s="8">
        <v>30</v>
      </c>
      <c r="B43" s="9" t="s">
        <v>157</v>
      </c>
      <c r="C43" s="9" t="s">
        <v>158</v>
      </c>
      <c r="D43" s="10">
        <v>161700</v>
      </c>
      <c r="E43" s="10">
        <v>0</v>
      </c>
      <c r="F43" s="10">
        <v>5000</v>
      </c>
      <c r="G43" s="9" t="s">
        <v>126</v>
      </c>
      <c r="H43" s="10">
        <v>2500</v>
      </c>
      <c r="I43" s="9" t="s">
        <v>159</v>
      </c>
      <c r="J43" s="31">
        <f t="shared" si="0"/>
        <v>50</v>
      </c>
      <c r="K43" s="10" t="s">
        <v>74</v>
      </c>
    </row>
    <row r="44" ht="101.25" spans="1:11">
      <c r="A44" s="8">
        <v>31</v>
      </c>
      <c r="B44" s="9" t="s">
        <v>160</v>
      </c>
      <c r="C44" s="9" t="s">
        <v>161</v>
      </c>
      <c r="D44" s="10">
        <v>200000</v>
      </c>
      <c r="E44" s="10">
        <v>35000</v>
      </c>
      <c r="F44" s="10">
        <v>30000</v>
      </c>
      <c r="G44" s="9" t="s">
        <v>162</v>
      </c>
      <c r="H44" s="10">
        <v>12500</v>
      </c>
      <c r="I44" s="9" t="s">
        <v>163</v>
      </c>
      <c r="J44" s="31">
        <f t="shared" si="0"/>
        <v>41.6666666666667</v>
      </c>
      <c r="K44" s="10" t="s">
        <v>164</v>
      </c>
    </row>
    <row r="45" ht="45" spans="1:11">
      <c r="A45" s="8">
        <v>32</v>
      </c>
      <c r="B45" s="9" t="s">
        <v>165</v>
      </c>
      <c r="C45" s="9" t="s">
        <v>166</v>
      </c>
      <c r="D45" s="10">
        <v>20000</v>
      </c>
      <c r="E45" s="10">
        <v>15000</v>
      </c>
      <c r="F45" s="10">
        <v>5000</v>
      </c>
      <c r="G45" s="9" t="s">
        <v>23</v>
      </c>
      <c r="H45" s="21">
        <v>5100</v>
      </c>
      <c r="I45" s="35" t="s">
        <v>167</v>
      </c>
      <c r="J45" s="31">
        <f t="shared" si="0"/>
        <v>102</v>
      </c>
      <c r="K45" s="10" t="s">
        <v>168</v>
      </c>
    </row>
    <row r="46" ht="33.75" spans="1:11">
      <c r="A46" s="8">
        <v>33</v>
      </c>
      <c r="B46" s="9" t="s">
        <v>169</v>
      </c>
      <c r="C46" s="9" t="s">
        <v>170</v>
      </c>
      <c r="D46" s="10">
        <v>200000</v>
      </c>
      <c r="E46" s="10">
        <v>25000</v>
      </c>
      <c r="F46" s="10">
        <v>30000</v>
      </c>
      <c r="G46" s="9" t="s">
        <v>171</v>
      </c>
      <c r="H46" s="10">
        <v>8100</v>
      </c>
      <c r="I46" s="35" t="s">
        <v>172</v>
      </c>
      <c r="J46" s="31">
        <f t="shared" si="0"/>
        <v>27</v>
      </c>
      <c r="K46" s="10" t="s">
        <v>173</v>
      </c>
    </row>
    <row r="47" ht="45" spans="1:11">
      <c r="A47" s="8">
        <v>34</v>
      </c>
      <c r="B47" s="9" t="s">
        <v>174</v>
      </c>
      <c r="C47" s="9" t="s">
        <v>175</v>
      </c>
      <c r="D47" s="10">
        <v>80000</v>
      </c>
      <c r="E47" s="10">
        <v>38300</v>
      </c>
      <c r="F47" s="10">
        <v>24000</v>
      </c>
      <c r="G47" s="9" t="s">
        <v>176</v>
      </c>
      <c r="H47" s="21">
        <v>9250</v>
      </c>
      <c r="I47" s="35" t="s">
        <v>177</v>
      </c>
      <c r="J47" s="31">
        <f t="shared" si="0"/>
        <v>38.5416666666667</v>
      </c>
      <c r="K47" s="10" t="s">
        <v>178</v>
      </c>
    </row>
    <row r="48" ht="67.5" spans="1:11">
      <c r="A48" s="8">
        <v>35</v>
      </c>
      <c r="B48" s="9" t="s">
        <v>179</v>
      </c>
      <c r="C48" s="9" t="s">
        <v>180</v>
      </c>
      <c r="D48" s="10">
        <v>222000</v>
      </c>
      <c r="E48" s="10">
        <v>30000</v>
      </c>
      <c r="F48" s="10">
        <v>30000</v>
      </c>
      <c r="G48" s="9" t="s">
        <v>181</v>
      </c>
      <c r="H48" s="10">
        <v>9100</v>
      </c>
      <c r="I48" s="9" t="s">
        <v>182</v>
      </c>
      <c r="J48" s="31">
        <f t="shared" si="0"/>
        <v>30.3333333333333</v>
      </c>
      <c r="K48" s="10" t="s">
        <v>183</v>
      </c>
    </row>
    <row r="49" ht="123.75" spans="1:11">
      <c r="A49" s="8">
        <v>36</v>
      </c>
      <c r="B49" s="9" t="s">
        <v>184</v>
      </c>
      <c r="C49" s="9" t="s">
        <v>185</v>
      </c>
      <c r="D49" s="10">
        <v>300000</v>
      </c>
      <c r="E49" s="10">
        <v>50000</v>
      </c>
      <c r="F49" s="10">
        <v>30000</v>
      </c>
      <c r="G49" s="9" t="s">
        <v>186</v>
      </c>
      <c r="H49" s="21">
        <v>12800</v>
      </c>
      <c r="I49" s="9" t="s">
        <v>187</v>
      </c>
      <c r="J49" s="31">
        <f t="shared" si="0"/>
        <v>42.6666666666667</v>
      </c>
      <c r="K49" s="10" t="s">
        <v>188</v>
      </c>
    </row>
    <row r="50" ht="78.75" spans="1:11">
      <c r="A50" s="8">
        <v>37</v>
      </c>
      <c r="B50" s="9" t="s">
        <v>189</v>
      </c>
      <c r="C50" s="9" t="s">
        <v>190</v>
      </c>
      <c r="D50" s="10">
        <v>10000</v>
      </c>
      <c r="E50" s="10">
        <v>0</v>
      </c>
      <c r="F50" s="10">
        <v>3000</v>
      </c>
      <c r="G50" s="9" t="s">
        <v>191</v>
      </c>
      <c r="H50" s="21">
        <v>2300</v>
      </c>
      <c r="I50" s="35" t="s">
        <v>192</v>
      </c>
      <c r="J50" s="31">
        <f t="shared" si="0"/>
        <v>76.6666666666667</v>
      </c>
      <c r="K50" s="10" t="s">
        <v>99</v>
      </c>
    </row>
    <row r="51" ht="45" spans="1:11">
      <c r="A51" s="8">
        <v>38</v>
      </c>
      <c r="B51" s="9" t="s">
        <v>193</v>
      </c>
      <c r="C51" s="9" t="s">
        <v>194</v>
      </c>
      <c r="D51" s="10">
        <v>80000</v>
      </c>
      <c r="E51" s="10">
        <v>70000</v>
      </c>
      <c r="F51" s="10">
        <v>2000</v>
      </c>
      <c r="G51" s="9" t="s">
        <v>195</v>
      </c>
      <c r="H51" s="21">
        <v>1500</v>
      </c>
      <c r="I51" s="35" t="s">
        <v>196</v>
      </c>
      <c r="J51" s="31">
        <f t="shared" si="0"/>
        <v>75</v>
      </c>
      <c r="K51" s="10" t="s">
        <v>197</v>
      </c>
    </row>
    <row r="52" ht="180" spans="1:11">
      <c r="A52" s="8">
        <v>39</v>
      </c>
      <c r="B52" s="9" t="s">
        <v>198</v>
      </c>
      <c r="C52" s="9" t="s">
        <v>199</v>
      </c>
      <c r="D52" s="10">
        <v>680000</v>
      </c>
      <c r="E52" s="10">
        <v>350000</v>
      </c>
      <c r="F52" s="10">
        <v>53000</v>
      </c>
      <c r="G52" s="22" t="s">
        <v>200</v>
      </c>
      <c r="H52" s="10">
        <v>33500</v>
      </c>
      <c r="I52" s="35" t="s">
        <v>201</v>
      </c>
      <c r="J52" s="31">
        <f t="shared" si="0"/>
        <v>63.2075471698113</v>
      </c>
      <c r="K52" s="10" t="s">
        <v>202</v>
      </c>
    </row>
    <row r="53" spans="1:11">
      <c r="A53" s="4" t="s">
        <v>203</v>
      </c>
      <c r="B53" s="4"/>
      <c r="C53" s="23"/>
      <c r="D53" s="5">
        <f t="shared" ref="D53:F53" si="4">SUM(D54+D59+D62+D64)</f>
        <v>897700</v>
      </c>
      <c r="E53" s="5">
        <f t="shared" si="4"/>
        <v>84400</v>
      </c>
      <c r="F53" s="5">
        <f t="shared" si="4"/>
        <v>219000</v>
      </c>
      <c r="G53" s="23"/>
      <c r="H53" s="2">
        <f>H54+H59+H62+H64</f>
        <v>39000</v>
      </c>
      <c r="I53" s="4"/>
      <c r="J53" s="31">
        <f t="shared" si="0"/>
        <v>17.8082191780822</v>
      </c>
      <c r="K53" s="36"/>
    </row>
    <row r="54" spans="1:11">
      <c r="A54" s="4" t="s">
        <v>204</v>
      </c>
      <c r="B54" s="4"/>
      <c r="C54" s="23"/>
      <c r="D54" s="5">
        <f>SUM(D55:D58)</f>
        <v>139400</v>
      </c>
      <c r="E54" s="5">
        <f>SUM(E55:E58)</f>
        <v>40400</v>
      </c>
      <c r="F54" s="5">
        <f>F55+F56+F57+F58</f>
        <v>38000</v>
      </c>
      <c r="G54" s="23"/>
      <c r="H54" s="2">
        <f>H55+H56+H57+H58</f>
        <v>10000</v>
      </c>
      <c r="I54" s="4"/>
      <c r="J54" s="31">
        <f t="shared" si="0"/>
        <v>26.3157894736842</v>
      </c>
      <c r="K54" s="36"/>
    </row>
    <row r="55" ht="90" spans="1:11">
      <c r="A55" s="8">
        <v>40</v>
      </c>
      <c r="B55" s="9" t="s">
        <v>205</v>
      </c>
      <c r="C55" s="9" t="s">
        <v>206</v>
      </c>
      <c r="D55" s="10">
        <v>36000</v>
      </c>
      <c r="E55" s="10">
        <v>4000</v>
      </c>
      <c r="F55" s="10">
        <v>15000</v>
      </c>
      <c r="G55" s="9" t="s">
        <v>207</v>
      </c>
      <c r="H55" s="10">
        <v>3000</v>
      </c>
      <c r="I55" s="9" t="s">
        <v>208</v>
      </c>
      <c r="J55" s="28">
        <f t="shared" si="0"/>
        <v>20</v>
      </c>
      <c r="K55" s="10" t="s">
        <v>74</v>
      </c>
    </row>
    <row r="56" ht="45" spans="1:11">
      <c r="A56" s="8">
        <v>41</v>
      </c>
      <c r="B56" s="9" t="s">
        <v>209</v>
      </c>
      <c r="C56" s="9" t="s">
        <v>210</v>
      </c>
      <c r="D56" s="10">
        <v>39000</v>
      </c>
      <c r="E56" s="10">
        <v>0</v>
      </c>
      <c r="F56" s="10">
        <v>5000</v>
      </c>
      <c r="G56" s="9" t="s">
        <v>211</v>
      </c>
      <c r="H56" s="10">
        <v>500</v>
      </c>
      <c r="I56" s="9" t="s">
        <v>212</v>
      </c>
      <c r="J56" s="28">
        <f t="shared" si="0"/>
        <v>10</v>
      </c>
      <c r="K56" s="10" t="s">
        <v>213</v>
      </c>
    </row>
    <row r="57" ht="45" spans="1:11">
      <c r="A57" s="8">
        <v>42</v>
      </c>
      <c r="B57" s="9" t="s">
        <v>214</v>
      </c>
      <c r="C57" s="9" t="s">
        <v>215</v>
      </c>
      <c r="D57" s="10">
        <v>45000</v>
      </c>
      <c r="E57" s="10">
        <v>20000</v>
      </c>
      <c r="F57" s="10">
        <v>15000</v>
      </c>
      <c r="G57" s="9" t="s">
        <v>216</v>
      </c>
      <c r="H57" s="10">
        <v>4500</v>
      </c>
      <c r="I57" s="9" t="s">
        <v>217</v>
      </c>
      <c r="J57" s="28">
        <f t="shared" si="0"/>
        <v>30</v>
      </c>
      <c r="K57" s="10" t="s">
        <v>213</v>
      </c>
    </row>
    <row r="58" ht="45" spans="1:11">
      <c r="A58" s="8">
        <v>43</v>
      </c>
      <c r="B58" s="9" t="s">
        <v>218</v>
      </c>
      <c r="C58" s="9" t="s">
        <v>219</v>
      </c>
      <c r="D58" s="10">
        <v>19400</v>
      </c>
      <c r="E58" s="10">
        <v>16400</v>
      </c>
      <c r="F58" s="10">
        <v>3000</v>
      </c>
      <c r="G58" s="9" t="s">
        <v>220</v>
      </c>
      <c r="H58" s="10">
        <v>2000</v>
      </c>
      <c r="I58" s="9" t="s">
        <v>221</v>
      </c>
      <c r="J58" s="28">
        <f t="shared" si="0"/>
        <v>66.6666666666667</v>
      </c>
      <c r="K58" s="10" t="s">
        <v>213</v>
      </c>
    </row>
    <row r="59" spans="1:11">
      <c r="A59" s="4" t="s">
        <v>222</v>
      </c>
      <c r="B59" s="4"/>
      <c r="C59" s="24"/>
      <c r="D59" s="25">
        <f>SUM(D60:D61)</f>
        <v>501300</v>
      </c>
      <c r="E59" s="25">
        <f>SUM(E60:E61)</f>
        <v>0</v>
      </c>
      <c r="F59" s="25">
        <f>F60+F61</f>
        <v>105000</v>
      </c>
      <c r="G59" s="24"/>
      <c r="H59" s="2">
        <f>H60+H61</f>
        <v>500</v>
      </c>
      <c r="I59" s="19"/>
      <c r="J59" s="37">
        <f t="shared" si="0"/>
        <v>0.476190476190476</v>
      </c>
      <c r="K59" s="8"/>
    </row>
    <row r="60" ht="78.75" spans="1:11">
      <c r="A60" s="8">
        <v>44</v>
      </c>
      <c r="B60" s="9" t="s">
        <v>223</v>
      </c>
      <c r="C60" s="9" t="s">
        <v>224</v>
      </c>
      <c r="D60" s="10">
        <v>480000</v>
      </c>
      <c r="E60" s="10">
        <v>0</v>
      </c>
      <c r="F60" s="10">
        <v>100000</v>
      </c>
      <c r="G60" s="9" t="s">
        <v>225</v>
      </c>
      <c r="H60" s="10">
        <v>0</v>
      </c>
      <c r="I60" s="9" t="s">
        <v>226</v>
      </c>
      <c r="J60" s="30">
        <f t="shared" si="0"/>
        <v>0</v>
      </c>
      <c r="K60" s="10" t="s">
        <v>227</v>
      </c>
    </row>
    <row r="61" ht="90" spans="1:11">
      <c r="A61" s="8">
        <v>45</v>
      </c>
      <c r="B61" s="9" t="s">
        <v>228</v>
      </c>
      <c r="C61" s="9" t="s">
        <v>229</v>
      </c>
      <c r="D61" s="10">
        <v>21300</v>
      </c>
      <c r="E61" s="10">
        <v>0</v>
      </c>
      <c r="F61" s="10">
        <v>5000</v>
      </c>
      <c r="G61" s="9" t="s">
        <v>230</v>
      </c>
      <c r="H61" s="10">
        <v>500</v>
      </c>
      <c r="I61" s="9" t="s">
        <v>231</v>
      </c>
      <c r="J61" s="30">
        <f t="shared" si="0"/>
        <v>10</v>
      </c>
      <c r="K61" s="10" t="s">
        <v>232</v>
      </c>
    </row>
    <row r="62" spans="1:11">
      <c r="A62" s="4" t="s">
        <v>233</v>
      </c>
      <c r="B62" s="4"/>
      <c r="C62" s="12"/>
      <c r="D62" s="13">
        <f>D63</f>
        <v>78000</v>
      </c>
      <c r="E62" s="13">
        <f>SUM(E63)</f>
        <v>0</v>
      </c>
      <c r="F62" s="13">
        <f>SUM(F63:F63)</f>
        <v>4000</v>
      </c>
      <c r="G62" s="12"/>
      <c r="H62" s="26">
        <f>H63</f>
        <v>0</v>
      </c>
      <c r="I62" s="12"/>
      <c r="J62" s="38">
        <f t="shared" si="0"/>
        <v>0</v>
      </c>
      <c r="K62" s="32"/>
    </row>
    <row r="63" ht="78.75" spans="1:11">
      <c r="A63" s="8">
        <v>46</v>
      </c>
      <c r="B63" s="9" t="s">
        <v>234</v>
      </c>
      <c r="C63" s="9" t="s">
        <v>235</v>
      </c>
      <c r="D63" s="10">
        <v>78000</v>
      </c>
      <c r="E63" s="10">
        <v>0</v>
      </c>
      <c r="F63" s="10">
        <v>4000</v>
      </c>
      <c r="G63" s="9" t="s">
        <v>236</v>
      </c>
      <c r="H63" s="10">
        <v>0</v>
      </c>
      <c r="I63" s="9" t="s">
        <v>237</v>
      </c>
      <c r="J63" s="38">
        <f t="shared" si="0"/>
        <v>0</v>
      </c>
      <c r="K63" s="10" t="s">
        <v>74</v>
      </c>
    </row>
    <row r="64" spans="1:11">
      <c r="A64" s="4" t="s">
        <v>238</v>
      </c>
      <c r="B64" s="4"/>
      <c r="C64" s="9"/>
      <c r="D64" s="26">
        <f t="shared" ref="D64:F64" si="5">SUM(D65:D67)</f>
        <v>179000</v>
      </c>
      <c r="E64" s="26">
        <f t="shared" si="5"/>
        <v>44000</v>
      </c>
      <c r="F64" s="26">
        <f t="shared" si="5"/>
        <v>72000</v>
      </c>
      <c r="G64" s="9"/>
      <c r="H64" s="26">
        <f>H65+H66+H67</f>
        <v>28500</v>
      </c>
      <c r="I64" s="9"/>
      <c r="J64" s="38">
        <f t="shared" si="0"/>
        <v>39.5833333333333</v>
      </c>
      <c r="K64" s="10"/>
    </row>
    <row r="65" ht="135" spans="1:11">
      <c r="A65" s="8">
        <v>47</v>
      </c>
      <c r="B65" s="9" t="s">
        <v>239</v>
      </c>
      <c r="C65" s="9" t="s">
        <v>240</v>
      </c>
      <c r="D65" s="10">
        <v>126000</v>
      </c>
      <c r="E65" s="10">
        <v>40000</v>
      </c>
      <c r="F65" s="10">
        <v>67000</v>
      </c>
      <c r="G65" s="9" t="s">
        <v>241</v>
      </c>
      <c r="H65" s="10">
        <v>26300</v>
      </c>
      <c r="I65" s="9" t="s">
        <v>242</v>
      </c>
      <c r="J65" s="30">
        <f t="shared" si="0"/>
        <v>39.2537313432836</v>
      </c>
      <c r="K65" s="10" t="s">
        <v>74</v>
      </c>
    </row>
    <row r="66" ht="45" spans="1:11">
      <c r="A66" s="8">
        <v>48</v>
      </c>
      <c r="B66" s="9" t="s">
        <v>243</v>
      </c>
      <c r="C66" s="9" t="s">
        <v>244</v>
      </c>
      <c r="D66" s="10">
        <v>31000</v>
      </c>
      <c r="E66" s="10">
        <v>0</v>
      </c>
      <c r="F66" s="10">
        <v>3000</v>
      </c>
      <c r="G66" s="9" t="s">
        <v>245</v>
      </c>
      <c r="H66" s="10">
        <v>0</v>
      </c>
      <c r="I66" s="9" t="s">
        <v>246</v>
      </c>
      <c r="J66" s="38">
        <f t="shared" si="0"/>
        <v>0</v>
      </c>
      <c r="K66" s="10" t="s">
        <v>74</v>
      </c>
    </row>
    <row r="67" ht="123.75" spans="1:11">
      <c r="A67" s="8">
        <v>49</v>
      </c>
      <c r="B67" s="9" t="s">
        <v>247</v>
      </c>
      <c r="C67" s="9" t="s">
        <v>248</v>
      </c>
      <c r="D67" s="10">
        <v>22000</v>
      </c>
      <c r="E67" s="10">
        <v>4000</v>
      </c>
      <c r="F67" s="10">
        <v>2000</v>
      </c>
      <c r="G67" s="9" t="s">
        <v>249</v>
      </c>
      <c r="H67" s="10">
        <v>2200</v>
      </c>
      <c r="I67" s="9" t="s">
        <v>250</v>
      </c>
      <c r="J67" s="38">
        <f t="shared" si="0"/>
        <v>110</v>
      </c>
      <c r="K67" s="10" t="s">
        <v>251</v>
      </c>
    </row>
    <row r="68" spans="1:11">
      <c r="A68" s="4" t="s">
        <v>252</v>
      </c>
      <c r="B68" s="4"/>
      <c r="C68" s="23"/>
      <c r="D68" s="5">
        <f t="shared" ref="D68:F68" si="6">SUM(D69+D75)</f>
        <v>358400</v>
      </c>
      <c r="E68" s="5">
        <f t="shared" si="6"/>
        <v>18300</v>
      </c>
      <c r="F68" s="5">
        <f t="shared" si="6"/>
        <v>73000</v>
      </c>
      <c r="G68" s="23"/>
      <c r="H68" s="2">
        <f>H69+H75</f>
        <v>45900</v>
      </c>
      <c r="I68" s="4"/>
      <c r="J68" s="38">
        <f t="shared" si="0"/>
        <v>62.8767123287671</v>
      </c>
      <c r="K68" s="36"/>
    </row>
    <row r="69" spans="1:11">
      <c r="A69" s="4" t="s">
        <v>253</v>
      </c>
      <c r="B69" s="4"/>
      <c r="C69" s="23"/>
      <c r="D69" s="5">
        <f>SUM(D70:D74)</f>
        <v>151900</v>
      </c>
      <c r="E69" s="5">
        <f>SUM(E70:E74)</f>
        <v>18300</v>
      </c>
      <c r="F69" s="5">
        <f>F70+F71+F72+F73+F74</f>
        <v>40000</v>
      </c>
      <c r="G69" s="23"/>
      <c r="H69" s="2">
        <f>H70+H71+H72+H73+H74</f>
        <v>39100</v>
      </c>
      <c r="I69" s="4"/>
      <c r="J69" s="28">
        <f t="shared" ref="J69:J79" si="7">H69/F69*100</f>
        <v>97.75</v>
      </c>
      <c r="K69" s="36"/>
    </row>
    <row r="70" ht="45" spans="1:11">
      <c r="A70" s="8">
        <v>50</v>
      </c>
      <c r="B70" s="9" t="s">
        <v>254</v>
      </c>
      <c r="C70" s="9" t="s">
        <v>255</v>
      </c>
      <c r="D70" s="10">
        <v>12000</v>
      </c>
      <c r="E70" s="10">
        <v>0</v>
      </c>
      <c r="F70" s="10">
        <v>3000</v>
      </c>
      <c r="G70" s="9" t="s">
        <v>126</v>
      </c>
      <c r="H70" s="10">
        <v>2600</v>
      </c>
      <c r="I70" s="9" t="s">
        <v>256</v>
      </c>
      <c r="J70" s="30">
        <f t="shared" si="7"/>
        <v>86.6666666666667</v>
      </c>
      <c r="K70" s="10" t="s">
        <v>74</v>
      </c>
    </row>
    <row r="71" ht="56.25" spans="1:11">
      <c r="A71" s="8">
        <v>51</v>
      </c>
      <c r="B71" s="9" t="s">
        <v>257</v>
      </c>
      <c r="C71" s="9" t="s">
        <v>258</v>
      </c>
      <c r="D71" s="10">
        <v>23000</v>
      </c>
      <c r="E71" s="10">
        <v>6800</v>
      </c>
      <c r="F71" s="10">
        <v>16200</v>
      </c>
      <c r="G71" s="9" t="s">
        <v>23</v>
      </c>
      <c r="H71" s="10">
        <v>12000</v>
      </c>
      <c r="I71" s="9" t="s">
        <v>259</v>
      </c>
      <c r="J71" s="30">
        <f t="shared" si="7"/>
        <v>74.0740740740741</v>
      </c>
      <c r="K71" s="10" t="s">
        <v>260</v>
      </c>
    </row>
    <row r="72" ht="90" spans="1:11">
      <c r="A72" s="8">
        <v>52</v>
      </c>
      <c r="B72" s="9" t="s">
        <v>261</v>
      </c>
      <c r="C72" s="9" t="s">
        <v>262</v>
      </c>
      <c r="D72" s="10">
        <v>29600</v>
      </c>
      <c r="E72" s="10">
        <v>0</v>
      </c>
      <c r="F72" s="10">
        <v>3000</v>
      </c>
      <c r="G72" s="9" t="s">
        <v>126</v>
      </c>
      <c r="H72" s="10">
        <v>2000</v>
      </c>
      <c r="I72" s="9" t="s">
        <v>263</v>
      </c>
      <c r="J72" s="30">
        <f t="shared" si="7"/>
        <v>66.6666666666667</v>
      </c>
      <c r="K72" s="10" t="s">
        <v>74</v>
      </c>
    </row>
    <row r="73" ht="56.25" spans="1:11">
      <c r="A73" s="8">
        <v>53</v>
      </c>
      <c r="B73" s="9" t="s">
        <v>264</v>
      </c>
      <c r="C73" s="9" t="s">
        <v>265</v>
      </c>
      <c r="D73" s="10">
        <v>19300</v>
      </c>
      <c r="E73" s="10">
        <v>11500</v>
      </c>
      <c r="F73" s="10">
        <v>7800</v>
      </c>
      <c r="G73" s="9" t="s">
        <v>23</v>
      </c>
      <c r="H73" s="10">
        <v>7500</v>
      </c>
      <c r="I73" s="9" t="s">
        <v>266</v>
      </c>
      <c r="J73" s="30">
        <f t="shared" si="7"/>
        <v>96.1538461538462</v>
      </c>
      <c r="K73" s="10" t="s">
        <v>260</v>
      </c>
    </row>
    <row r="74" ht="56.25" spans="1:11">
      <c r="A74" s="8">
        <v>54</v>
      </c>
      <c r="B74" s="9" t="s">
        <v>267</v>
      </c>
      <c r="C74" s="9" t="s">
        <v>268</v>
      </c>
      <c r="D74" s="10">
        <v>68000</v>
      </c>
      <c r="E74" s="10">
        <v>0</v>
      </c>
      <c r="F74" s="10">
        <v>10000</v>
      </c>
      <c r="G74" s="9" t="s">
        <v>269</v>
      </c>
      <c r="H74" s="10">
        <v>15000</v>
      </c>
      <c r="I74" s="9" t="s">
        <v>270</v>
      </c>
      <c r="J74" s="30">
        <f t="shared" si="7"/>
        <v>150</v>
      </c>
      <c r="K74" s="10" t="s">
        <v>271</v>
      </c>
    </row>
    <row r="75" spans="1:11">
      <c r="A75" s="6" t="s">
        <v>272</v>
      </c>
      <c r="B75" s="6"/>
      <c r="C75" s="11"/>
      <c r="D75" s="7">
        <f>SUM(D76:D77)</f>
        <v>206500</v>
      </c>
      <c r="E75" s="7">
        <f>SUM(E76:E77)</f>
        <v>0</v>
      </c>
      <c r="F75" s="7">
        <f>F76+F77</f>
        <v>33000</v>
      </c>
      <c r="G75" s="11"/>
      <c r="H75" s="7">
        <f>H76+H77</f>
        <v>6800</v>
      </c>
      <c r="I75" s="11"/>
      <c r="J75" s="28">
        <f t="shared" si="7"/>
        <v>20.6060606060606</v>
      </c>
      <c r="K75" s="16"/>
    </row>
    <row r="76" ht="78.75" spans="1:11">
      <c r="A76" s="16">
        <v>55</v>
      </c>
      <c r="B76" s="9" t="s">
        <v>273</v>
      </c>
      <c r="C76" s="9" t="s">
        <v>274</v>
      </c>
      <c r="D76" s="10">
        <v>187000</v>
      </c>
      <c r="E76" s="10">
        <v>0</v>
      </c>
      <c r="F76" s="10">
        <v>30000</v>
      </c>
      <c r="G76" s="9" t="s">
        <v>126</v>
      </c>
      <c r="H76" s="10">
        <v>5800</v>
      </c>
      <c r="I76" s="9" t="s">
        <v>275</v>
      </c>
      <c r="J76" s="30">
        <f t="shared" si="7"/>
        <v>19.3333333333333</v>
      </c>
      <c r="K76" s="10" t="s">
        <v>74</v>
      </c>
    </row>
    <row r="77" ht="101.25" spans="1:11">
      <c r="A77" s="16">
        <v>56</v>
      </c>
      <c r="B77" s="9" t="s">
        <v>276</v>
      </c>
      <c r="C77" s="9" t="s">
        <v>277</v>
      </c>
      <c r="D77" s="10">
        <v>19500</v>
      </c>
      <c r="E77" s="10">
        <v>0</v>
      </c>
      <c r="F77" s="10">
        <v>3000</v>
      </c>
      <c r="G77" s="9" t="s">
        <v>278</v>
      </c>
      <c r="H77" s="10">
        <v>1000</v>
      </c>
      <c r="I77" s="9" t="s">
        <v>279</v>
      </c>
      <c r="J77" s="30">
        <f t="shared" si="7"/>
        <v>33.3333333333333</v>
      </c>
      <c r="K77" s="10" t="s">
        <v>74</v>
      </c>
    </row>
    <row r="78" spans="1:11">
      <c r="A78" s="6" t="s">
        <v>280</v>
      </c>
      <c r="B78" s="6"/>
      <c r="C78" s="11"/>
      <c r="D78" s="7">
        <f t="shared" ref="D78:F78" si="8">D79</f>
        <v>20000</v>
      </c>
      <c r="E78" s="7">
        <f ca="1" t="shared" si="8"/>
        <v>0</v>
      </c>
      <c r="F78" s="7">
        <f t="shared" si="8"/>
        <v>20000</v>
      </c>
      <c r="G78" s="11"/>
      <c r="H78" s="7">
        <f>H79</f>
        <v>14500</v>
      </c>
      <c r="I78" s="9"/>
      <c r="J78" s="28">
        <f t="shared" si="7"/>
        <v>72.5</v>
      </c>
      <c r="K78" s="16"/>
    </row>
    <row r="79" ht="45" spans="1:11">
      <c r="A79" s="16">
        <v>57</v>
      </c>
      <c r="B79" s="9" t="s">
        <v>281</v>
      </c>
      <c r="C79" s="9" t="s">
        <v>282</v>
      </c>
      <c r="D79" s="10">
        <v>20000</v>
      </c>
      <c r="E79" s="10">
        <f ca="1">E78</f>
        <v>0</v>
      </c>
      <c r="F79" s="10">
        <v>20000</v>
      </c>
      <c r="G79" s="9" t="s">
        <v>283</v>
      </c>
      <c r="H79" s="10">
        <v>14500</v>
      </c>
      <c r="I79" s="9" t="s">
        <v>284</v>
      </c>
      <c r="J79" s="30">
        <f t="shared" si="7"/>
        <v>72.5</v>
      </c>
      <c r="K79" s="10"/>
    </row>
  </sheetData>
  <mergeCells count="29">
    <mergeCell ref="A1:K1"/>
    <mergeCell ref="F2:G2"/>
    <mergeCell ref="H2:I2"/>
    <mergeCell ref="A4:B4"/>
    <mergeCell ref="A5:B5"/>
    <mergeCell ref="A6:B6"/>
    <mergeCell ref="A10:B10"/>
    <mergeCell ref="A14:B14"/>
    <mergeCell ref="A19:B19"/>
    <mergeCell ref="A21:B21"/>
    <mergeCell ref="A25:B25"/>
    <mergeCell ref="A28:B28"/>
    <mergeCell ref="A34:B34"/>
    <mergeCell ref="A53:B53"/>
    <mergeCell ref="A54:B54"/>
    <mergeCell ref="A59:B59"/>
    <mergeCell ref="A62:B62"/>
    <mergeCell ref="A64:B64"/>
    <mergeCell ref="A68:B68"/>
    <mergeCell ref="A69:B69"/>
    <mergeCell ref="A75:B75"/>
    <mergeCell ref="A78:B78"/>
    <mergeCell ref="A2:A3"/>
    <mergeCell ref="B2:B3"/>
    <mergeCell ref="C2:C3"/>
    <mergeCell ref="D2:D3"/>
    <mergeCell ref="E2:E3"/>
    <mergeCell ref="J2:J3"/>
    <mergeCell ref="K2:K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石婷志</dc:creator>
  <cp:lastModifiedBy>Stone若麟川</cp:lastModifiedBy>
  <dcterms:created xsi:type="dcterms:W3CDTF">2021-11-13T03:18:00Z</dcterms:created>
  <dcterms:modified xsi:type="dcterms:W3CDTF">2021-11-13T03:37:03Z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5ED661DCC68940E0BC20630502EC5ED6</vt:lpwstr>
  </property>
  <property fmtid="{D5CDD505-2E9C-101B-9397-08002B2CF9AE}" pid="3" name="KSOProductBuildVer">
    <vt:lpwstr>2052-11.1.0.11045</vt:lpwstr>
  </property>
</Properties>
</file>